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3"/>
  </bookViews>
  <sheets>
    <sheet name="маятник миграция" sheetId="7" r:id="rId1"/>
    <sheet name="Формир и распред ТР" sheetId="6" r:id="rId2"/>
    <sheet name="распред по ФС и ВЭД" sheetId="5" r:id="rId3"/>
    <sheet name="справочно" sheetId="8" r:id="rId4"/>
    <sheet name="Баланс ТР МО" sheetId="1" r:id="rId5"/>
  </sheets>
  <definedNames>
    <definedName name="_xlnm.Print_Area" localSheetId="4">'Баланс ТР МО'!$A$1:$H$58</definedName>
    <definedName name="_xlnm.Print_Area" localSheetId="2">'распред по ФС и ВЭД'!$A$1:$K$32</definedName>
    <definedName name="_xlnm.Print_Area" localSheetId="1">'Формир и распред ТР'!$A$1:$J$43</definedName>
  </definedNames>
  <calcPr calcId="125725"/>
</workbook>
</file>

<file path=xl/calcChain.xml><?xml version="1.0" encoding="utf-8"?>
<calcChain xmlns="http://schemas.openxmlformats.org/spreadsheetml/2006/main">
  <c r="D7" i="8"/>
  <c r="E14" i="5"/>
  <c r="F14"/>
  <c r="G14"/>
  <c r="H14"/>
  <c r="I14"/>
  <c r="J14"/>
  <c r="D14"/>
  <c r="E23" i="6"/>
  <c r="F23"/>
  <c r="G23"/>
  <c r="H23"/>
  <c r="I23"/>
  <c r="J23"/>
  <c r="D23"/>
  <c r="H56" i="1" l="1"/>
  <c r="H53"/>
  <c r="G53"/>
  <c r="F12" i="5"/>
  <c r="E26" i="6" l="1"/>
  <c r="F26"/>
  <c r="G26"/>
  <c r="H26"/>
  <c r="I26"/>
  <c r="J26"/>
  <c r="D26"/>
  <c r="H12" i="5" l="1"/>
  <c r="D12"/>
  <c r="F15" i="1"/>
  <c r="H54" l="1"/>
  <c r="H57"/>
  <c r="H58"/>
  <c r="G54"/>
  <c r="G57"/>
  <c r="G58"/>
  <c r="F54"/>
  <c r="F57"/>
  <c r="F58"/>
  <c r="E54"/>
  <c r="E57"/>
  <c r="E58"/>
  <c r="D54"/>
  <c r="D57"/>
  <c r="D58"/>
  <c r="H28"/>
  <c r="H29"/>
  <c r="H30"/>
  <c r="H32"/>
  <c r="H34"/>
  <c r="H36"/>
  <c r="H37"/>
  <c r="H38"/>
  <c r="H39"/>
  <c r="H40"/>
  <c r="H41"/>
  <c r="H42"/>
  <c r="H43"/>
  <c r="H44"/>
  <c r="H45"/>
  <c r="H46"/>
  <c r="H47"/>
  <c r="H48"/>
  <c r="H49"/>
  <c r="H50"/>
  <c r="H51"/>
  <c r="G28"/>
  <c r="G29"/>
  <c r="G30"/>
  <c r="G32"/>
  <c r="G34"/>
  <c r="G36"/>
  <c r="G37"/>
  <c r="G38"/>
  <c r="G39"/>
  <c r="G40"/>
  <c r="G41"/>
  <c r="G42"/>
  <c r="G43"/>
  <c r="G44"/>
  <c r="G45"/>
  <c r="G46"/>
  <c r="G47"/>
  <c r="G48"/>
  <c r="G49"/>
  <c r="G50"/>
  <c r="G51"/>
  <c r="F28"/>
  <c r="F29"/>
  <c r="F30"/>
  <c r="F32"/>
  <c r="F34"/>
  <c r="F36"/>
  <c r="F37"/>
  <c r="F38"/>
  <c r="F39"/>
  <c r="F40"/>
  <c r="F41"/>
  <c r="F42"/>
  <c r="F43"/>
  <c r="F44"/>
  <c r="F45"/>
  <c r="F46"/>
  <c r="F47"/>
  <c r="F48"/>
  <c r="F49"/>
  <c r="F50"/>
  <c r="F51"/>
  <c r="E28"/>
  <c r="E29"/>
  <c r="E30"/>
  <c r="E32"/>
  <c r="E34"/>
  <c r="E36"/>
  <c r="E37"/>
  <c r="E38"/>
  <c r="E39"/>
  <c r="E40"/>
  <c r="E41"/>
  <c r="E42"/>
  <c r="E43"/>
  <c r="E44"/>
  <c r="E45"/>
  <c r="E46"/>
  <c r="E47"/>
  <c r="E48"/>
  <c r="E49"/>
  <c r="E50"/>
  <c r="E51"/>
  <c r="D28"/>
  <c r="D29"/>
  <c r="D30"/>
  <c r="D32"/>
  <c r="D34"/>
  <c r="D36"/>
  <c r="D37"/>
  <c r="D38"/>
  <c r="D39"/>
  <c r="D40"/>
  <c r="D41"/>
  <c r="D42"/>
  <c r="D43"/>
  <c r="D44"/>
  <c r="D45"/>
  <c r="D46"/>
  <c r="D47"/>
  <c r="D48"/>
  <c r="D49"/>
  <c r="D50"/>
  <c r="D51"/>
  <c r="H25"/>
  <c r="G25"/>
  <c r="E25"/>
  <c r="F25"/>
  <c r="D25"/>
  <c r="H24"/>
  <c r="G24"/>
  <c r="F24"/>
  <c r="E24"/>
  <c r="D24"/>
  <c r="H22"/>
  <c r="G22"/>
  <c r="F22"/>
  <c r="E22"/>
  <c r="D22"/>
  <c r="H8"/>
  <c r="H9"/>
  <c r="H11"/>
  <c r="H13"/>
  <c r="H14"/>
  <c r="H15"/>
  <c r="H16"/>
  <c r="H17"/>
  <c r="H19"/>
  <c r="H20"/>
  <c r="G8"/>
  <c r="G9"/>
  <c r="G11"/>
  <c r="G13"/>
  <c r="G14"/>
  <c r="G15"/>
  <c r="G19"/>
  <c r="G20"/>
  <c r="F8"/>
  <c r="F9"/>
  <c r="F11"/>
  <c r="F13"/>
  <c r="F14"/>
  <c r="F16"/>
  <c r="F17"/>
  <c r="F19"/>
  <c r="F20"/>
  <c r="E20"/>
  <c r="E19"/>
  <c r="E17"/>
  <c r="E16"/>
  <c r="E15"/>
  <c r="E14"/>
  <c r="E13"/>
  <c r="E11"/>
  <c r="E9"/>
  <c r="E8"/>
  <c r="D8"/>
  <c r="D9"/>
  <c r="D11"/>
  <c r="D13"/>
  <c r="D14"/>
  <c r="D15"/>
  <c r="D16"/>
  <c r="D17"/>
  <c r="D19"/>
  <c r="D20"/>
  <c r="J9" i="8" l="1"/>
  <c r="F55" i="1" s="1"/>
  <c r="E9" i="8"/>
  <c r="E10" s="1"/>
  <c r="F9"/>
  <c r="H55" i="1" s="1"/>
  <c r="G9" i="8"/>
  <c r="G55" i="1" s="1"/>
  <c r="H9" i="8"/>
  <c r="D55" i="1" s="1"/>
  <c r="I9" i="8"/>
  <c r="E55" i="1" s="1"/>
  <c r="D9" i="8"/>
  <c r="D10" s="1"/>
  <c r="E12" i="5"/>
  <c r="D33" i="1"/>
  <c r="D31"/>
  <c r="J10" i="8" l="1"/>
  <c r="F56" i="1" s="1"/>
  <c r="I10" i="8"/>
  <c r="E56" i="1" s="1"/>
  <c r="H10" i="8"/>
  <c r="D56" i="1" s="1"/>
  <c r="G10" i="8"/>
  <c r="G56" i="1" s="1"/>
  <c r="F10" i="8"/>
  <c r="E33" i="1"/>
  <c r="I12" i="5"/>
  <c r="E31" i="1" s="1"/>
  <c r="G33"/>
  <c r="G12" i="5"/>
  <c r="G31" i="1" s="1"/>
  <c r="F33"/>
  <c r="J12" i="5"/>
  <c r="F31" i="1" s="1"/>
  <c r="H33"/>
  <c r="H31"/>
  <c r="D16" i="5"/>
  <c r="E8"/>
  <c r="H8"/>
  <c r="D27" i="1" s="1"/>
  <c r="I8" i="5"/>
  <c r="E27" i="1" s="1"/>
  <c r="E16" i="5"/>
  <c r="F16"/>
  <c r="H35" i="1" s="1"/>
  <c r="G16" i="5"/>
  <c r="G35" i="1" s="1"/>
  <c r="H16" i="5"/>
  <c r="D35" i="1" s="1"/>
  <c r="I16" i="5"/>
  <c r="E35" i="1" s="1"/>
  <c r="J16" i="5"/>
  <c r="F35" i="1" s="1"/>
  <c r="D8" i="5"/>
  <c r="J8" l="1"/>
  <c r="F27" i="1" s="1"/>
  <c r="K16" i="5"/>
  <c r="G8"/>
  <c r="G27" i="1" s="1"/>
  <c r="F8" i="5"/>
  <c r="H27" i="1" s="1"/>
  <c r="K8" i="5" l="1"/>
  <c r="D24" i="6"/>
  <c r="E24"/>
  <c r="F24"/>
  <c r="G24"/>
  <c r="H24"/>
  <c r="I24"/>
  <c r="J24"/>
  <c r="A18" i="7" l="1"/>
  <c r="G16" i="6" s="1"/>
  <c r="G17" i="1" s="1"/>
  <c r="A11" i="7"/>
  <c r="G15" i="6" s="1"/>
  <c r="G16" i="1" s="1"/>
  <c r="E6" i="6"/>
  <c r="H7" i="1"/>
  <c r="G6" i="6"/>
  <c r="G7" i="1" s="1"/>
  <c r="H6" i="6"/>
  <c r="D7" i="1" s="1"/>
  <c r="I6" i="6"/>
  <c r="E7" i="1" s="1"/>
  <c r="J6" i="6"/>
  <c r="F7" i="1" s="1"/>
  <c r="D6" i="6"/>
  <c r="E11"/>
  <c r="E7" i="8" s="1"/>
  <c r="F11" i="6"/>
  <c r="G11"/>
  <c r="H11"/>
  <c r="I11"/>
  <c r="J11"/>
  <c r="D11"/>
  <c r="E17"/>
  <c r="F17"/>
  <c r="H18" i="1" s="1"/>
  <c r="G17" i="6"/>
  <c r="G18" i="1" s="1"/>
  <c r="H17" i="6"/>
  <c r="D18" i="1" s="1"/>
  <c r="I17" i="6"/>
  <c r="E18" i="1" s="1"/>
  <c r="J17" i="6"/>
  <c r="F18" i="1" s="1"/>
  <c r="D17" i="6"/>
  <c r="D9" l="1"/>
  <c r="D20" s="1"/>
  <c r="D35" s="1"/>
  <c r="D25" s="1"/>
  <c r="E12" i="1"/>
  <c r="I7" i="8"/>
  <c r="E53" i="1" s="1"/>
  <c r="G12"/>
  <c r="G7" i="8"/>
  <c r="F12" i="1"/>
  <c r="J7" i="8"/>
  <c r="F53" i="1" s="1"/>
  <c r="D12"/>
  <c r="H7" i="8"/>
  <c r="D53" i="1" s="1"/>
  <c r="H12"/>
  <c r="F7" i="8"/>
  <c r="I9" i="6"/>
  <c r="E10" i="1" s="1"/>
  <c r="E9" i="6"/>
  <c r="E20" s="1"/>
  <c r="E35" s="1"/>
  <c r="E25" s="1"/>
  <c r="J9"/>
  <c r="F10" i="1" s="1"/>
  <c r="H9" i="6"/>
  <c r="D10" i="1" s="1"/>
  <c r="F9" i="6"/>
  <c r="H10" i="1" s="1"/>
  <c r="G9" i="6"/>
  <c r="G10" i="1" s="1"/>
  <c r="H20" i="6" l="1"/>
  <c r="D21" i="1" s="1"/>
  <c r="F20" i="6"/>
  <c r="H21" i="1" s="1"/>
  <c r="J20" i="6"/>
  <c r="F21" i="1" s="1"/>
  <c r="I20" i="6"/>
  <c r="E21" i="1" s="1"/>
  <c r="G20" i="6"/>
  <c r="G35" l="1"/>
  <c r="G26" i="1" s="1"/>
  <c r="G21"/>
  <c r="I35" i="6"/>
  <c r="E26" i="1" s="1"/>
  <c r="J35" i="6"/>
  <c r="F26" i="1" s="1"/>
  <c r="F35" i="6"/>
  <c r="H26" i="1" s="1"/>
  <c r="H35" i="6"/>
  <c r="D26" i="1" s="1"/>
  <c r="G25" i="6" l="1"/>
  <c r="G23" i="1" s="1"/>
  <c r="I25" i="6"/>
  <c r="E23" i="1" s="1"/>
  <c r="H25" i="6"/>
  <c r="D23" i="1" s="1"/>
  <c r="F25" i="6"/>
  <c r="H23" i="1" s="1"/>
  <c r="J25" i="6"/>
  <c r="F23" i="1" s="1"/>
</calcChain>
</file>

<file path=xl/sharedStrings.xml><?xml version="1.0" encoding="utf-8"?>
<sst xmlns="http://schemas.openxmlformats.org/spreadsheetml/2006/main" count="210" uniqueCount="107">
  <si>
    <t>(в среднегодовом исчислении)</t>
  </si>
  <si>
    <r>
      <t xml:space="preserve">тыс.человек </t>
    </r>
    <r>
      <rPr>
        <sz val="10"/>
        <color theme="1"/>
        <rFont val="Times New Roman"/>
        <family val="1"/>
        <charset val="204"/>
      </rPr>
      <t>(с двумя знаками после запятой)</t>
    </r>
  </si>
  <si>
    <t>№ п/п</t>
  </si>
  <si>
    <t>Показатель</t>
  </si>
  <si>
    <t>Код строки</t>
  </si>
  <si>
    <t>Справочно</t>
  </si>
  <si>
    <t xml:space="preserve">   - городское</t>
  </si>
  <si>
    <t xml:space="preserve">   - сельское</t>
  </si>
  <si>
    <t>I.</t>
  </si>
  <si>
    <t>ЧИСЛЕННОСТЬ ТРУДОВЫХ            РЕСУРСОВ</t>
  </si>
  <si>
    <t>Население в трудоспособном возрасте (мужчины в возрасте от 16 до 60 лет и женщины - от 16 до 55 лет)</t>
  </si>
  <si>
    <t>- трудоспособное население в трудоспособном возрасте</t>
  </si>
  <si>
    <t>- неработающие инвалиды трудоспособного возраста</t>
  </si>
  <si>
    <t>- неработающие лица трудоспособного возраста, получающие пенсию на льготных условиях</t>
  </si>
  <si>
    <t>Иностранные трудовые мигранты</t>
  </si>
  <si>
    <t>Сальдо маятниковой трудовой миграции</t>
  </si>
  <si>
    <t>Сальдо маятниковой миграции по численности учащихся</t>
  </si>
  <si>
    <t>Работающие граждане, находящиеся за пределами трудоспособного возраста, в том числе:</t>
  </si>
  <si>
    <t xml:space="preserve">- подростки моложе трудоспособного возраста </t>
  </si>
  <si>
    <t>- пенсионеры старше трудоспособного возраста</t>
  </si>
  <si>
    <t>II.</t>
  </si>
  <si>
    <r>
      <t>РАСПРЕДЕЛЕНИЕ ТРУДОВЫХ      РЕСУРСОВ</t>
    </r>
    <r>
      <rPr>
        <sz val="10"/>
        <color rgb="FF000000"/>
        <rFont val="Times New Roman"/>
        <family val="1"/>
        <charset val="204"/>
      </rPr>
      <t xml:space="preserve"> </t>
    </r>
  </si>
  <si>
    <t>Численность населения, не занятого в экономике, в том числе:</t>
  </si>
  <si>
    <t>- учащиеся в трудоспособном возрасте, обучающиеся c отрывом от работы</t>
  </si>
  <si>
    <t>221</t>
  </si>
  <si>
    <t>- численность безработных, зарегистрированных в органах службы занятости</t>
  </si>
  <si>
    <t>- численность прочих категорий населения в трудоспособном возрасте, не занятых в экономике</t>
  </si>
  <si>
    <t>Уровень регистрируемой безработицы в процентах от численности трудоспособного населения в трудоспособном возрасте</t>
  </si>
  <si>
    <t>III.</t>
  </si>
  <si>
    <t>РАСПРЕДЕЛЕНИЕ ЗАНЯТЫХ В ЭКОНОМИКЕ ПО ФОРМАМ        СОБСТВЕННОСТИ:</t>
  </si>
  <si>
    <t xml:space="preserve">государственная и муниципальная       </t>
  </si>
  <si>
    <t>смешанная российская</t>
  </si>
  <si>
    <t>иностранная, совместная российская и иностранная</t>
  </si>
  <si>
    <t>частная, в том числе занятых:</t>
  </si>
  <si>
    <t>- индивидуальным трудом и по найму у отдельных граждан, включая занятых в домашнем хозяйстве производством товаров и услуг для реализации (включая личное подсобное хозяйство)</t>
  </si>
  <si>
    <t>- на частных предприятиях</t>
  </si>
  <si>
    <t>собственность общественных и религиозных организаций (объединений)</t>
  </si>
  <si>
    <t>IV.</t>
  </si>
  <si>
    <t>РАСПРЕДЕЛЕНИЕ ЗАНЯТЫХ В ЭКОНОМИКЕ ПО РАЗДЕЛАМ  ОКВЭД:</t>
  </si>
  <si>
    <t>- сельское хозяйство, охота и лесное хозяйство</t>
  </si>
  <si>
    <t>- рыболовство, рыбоводство</t>
  </si>
  <si>
    <t>- добыча полезных ископаемых</t>
  </si>
  <si>
    <t>- обрабатывающие производства</t>
  </si>
  <si>
    <t>- производство и распределение электроэнергии, газа и воды</t>
  </si>
  <si>
    <t>- строительство</t>
  </si>
  <si>
    <t>- оптовая и розничная торговля; ремонт автотранспортных средств, мотоциклов, бытовых изделий и предметов личного пользования</t>
  </si>
  <si>
    <t>- гостиницы и рестораны</t>
  </si>
  <si>
    <t>- транспорт и связь</t>
  </si>
  <si>
    <t>- финансовая деятельность</t>
  </si>
  <si>
    <t>- операции с недвижимым имуществом, аренда и предоставление услуг</t>
  </si>
  <si>
    <t>- государственное управление и обеспечение военной безопасности; социальное страхование</t>
  </si>
  <si>
    <t>- образование</t>
  </si>
  <si>
    <t>- здравоохранение и предоставление социальных услуг</t>
  </si>
  <si>
    <t>- предоставление прочих коммунальных, социальных и персональных услуг</t>
  </si>
  <si>
    <t>- прочие виды экономической деятельности</t>
  </si>
  <si>
    <t>V.</t>
  </si>
  <si>
    <t>СПРАВОЧНО:</t>
  </si>
  <si>
    <t>Численность безработных по методологии МОТ</t>
  </si>
  <si>
    <t xml:space="preserve">Численность экономически активного населения </t>
  </si>
  <si>
    <t xml:space="preserve">Уровень безработицы по методологии МОТ в % к численности экономически активного населения </t>
  </si>
  <si>
    <t>Количество ликвидированных рабочих мест по крупным, средним и малым предприятиям за период, единиц</t>
  </si>
  <si>
    <r>
      <t>ЧИСЛЕННОСТЬ ПОСТОЯННОГО НАСЕЛЕНИЯ</t>
    </r>
    <r>
      <rPr>
        <sz val="10"/>
        <color rgb="FF000000"/>
        <rFont val="Times New Roman"/>
        <family val="1"/>
        <charset val="204"/>
      </rPr>
      <t>, в том числе:</t>
    </r>
  </si>
  <si>
    <t>Численность занятых в экономике (без военнослужащих)</t>
  </si>
  <si>
    <t>2009 г.</t>
  </si>
  <si>
    <t>2010 г.</t>
  </si>
  <si>
    <t>2011 г.</t>
  </si>
  <si>
    <t>2012 г.</t>
  </si>
  <si>
    <t>2013 г.</t>
  </si>
  <si>
    <t>2014 г.</t>
  </si>
  <si>
    <t>2015 г.</t>
  </si>
  <si>
    <t>ЧИСЛЕННОСТЬ ПОСТОЯННОГО НАСЕЛЕНИЯ, в том числе:</t>
  </si>
  <si>
    <t>Маятниковая миграция в МУНИЦИПАЛЬНОМ РАЙОНЕ                               (ГОРОДСКОМ ОКРУГЕ) КРАСНОДАРСКОГО КРАЯ</t>
  </si>
  <si>
    <t>Маятниковые мигранты - жители данного МО, работающие в других муниципальных образованиях Краснодарского края</t>
  </si>
  <si>
    <t>Маятниковые мигранты - жители данного МО, работающие за пределами Краснодарского края</t>
  </si>
  <si>
    <t>Трудовая маятниковая миграция</t>
  </si>
  <si>
    <t>Маятниковые мигранты - жители других муниципальных образований Краснодарского края, работающие на территории данного МО</t>
  </si>
  <si>
    <t>Маятниковые мигранты -  жители других регионов РФ, работающие на территории данного МО</t>
  </si>
  <si>
    <t>Маятниковая миграция учащихся</t>
  </si>
  <si>
    <t>Маятниковые мигранты - жители данного МО, учащиеся в других муниципальных образованиях Краснодарского края</t>
  </si>
  <si>
    <t>Маятниковые мигранты - жители данного МО, учащиеся за пределами Краснодарского края</t>
  </si>
  <si>
    <t>Маятниковые мигранты - жители других муниципальных образований Краснодарского края, учащиеся на территории данного МО</t>
  </si>
  <si>
    <t>Маятниковые мигранты -  жители других регионов РФ, учащиеся на территории данного МО</t>
  </si>
  <si>
    <t>Сальдо маятниковой миграции учащихся</t>
  </si>
  <si>
    <t>Численность занятых по полному кругу организаций по данным Краснодарстата</t>
  </si>
  <si>
    <t>занятые индивидуальным трудом и по найму у отдельных граждан, включая занятых в домашнем хозяйстве производством товаров и услуг для реализации (включая личное подсобное хозяйство)</t>
  </si>
  <si>
    <t>Разница в занятых (справочно)</t>
  </si>
  <si>
    <t xml:space="preserve">в том числе: </t>
  </si>
  <si>
    <t>НПО</t>
  </si>
  <si>
    <t>СПО</t>
  </si>
  <si>
    <t>ВПО</t>
  </si>
  <si>
    <t>военнослужащие</t>
  </si>
  <si>
    <t>лица, находящиеся в отпусках по беременности и родам и по уходу за ребенком</t>
  </si>
  <si>
    <t>неработающие лица, находящиеся в местах лишения свободы</t>
  </si>
  <si>
    <t>х</t>
  </si>
  <si>
    <t>прочие категории не занятого населения</t>
  </si>
  <si>
    <t>- ячейки заполняются автоматически</t>
  </si>
  <si>
    <t>РАСПРЕДЕЛЕНИЕ ЗАНЯТЫХ В ЭКОНОМИКЕ ПО ФОРМАМ СОБСТВЕННОСТИ И ВИДАМ ЭКОНОМИЧЕСКОЙ ДЕЯТЕЛЬНОСТИ</t>
  </si>
  <si>
    <t>ПРОВЕРКА</t>
  </si>
  <si>
    <t>человек</t>
  </si>
  <si>
    <t>школьники 10х и 11х классов</t>
  </si>
  <si>
    <t>безработные по методологии МОТ трудоспособного возраста (исключая зарегистрированных безработных)</t>
  </si>
  <si>
    <t>СПРАВОЧНЫЕ ПОКАЗАТЕЛИ ДЛЯ РАЗРАБОТКИ ПРОГНОЗА БАЛАНСА ТРУДОВЫХ РЕСУРСОВ МУНИПАЛЬНОГО РАЙОНА (ГОРОДСКОГО ОКРУГА) КРАСНОДАРСКОГО КРАЯ</t>
  </si>
  <si>
    <t xml:space="preserve">аспиранты, докторанты </t>
  </si>
  <si>
    <t>совмещающие обучение и трудовую деятельность</t>
  </si>
  <si>
    <t>Количество вновь введенных рабочих мест по крупным, средним и малым предприятиям за период, единиц</t>
  </si>
  <si>
    <t>Формирование и распределение трудовых ресурсов города-курорта Геленджик</t>
  </si>
  <si>
    <t>ПРОГНОЗ БАЛАНСА ТРУДОВЫХ РЕСУРСОВ ГОРОДА-КУРОРТА ГЕЛЕНДЖИК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</si>
</sst>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0" fontId="0" fillId="3" borderId="0" xfId="0" applyFill="1"/>
    <xf numFmtId="0" fontId="8" fillId="0" borderId="0" xfId="0" applyFont="1"/>
    <xf numFmtId="0" fontId="1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0" xfId="0" applyNumberFormat="1"/>
    <xf numFmtId="0" fontId="0" fillId="5" borderId="0" xfId="0" applyFill="1"/>
    <xf numFmtId="0" fontId="0" fillId="4" borderId="0" xfId="0" applyFill="1"/>
    <xf numFmtId="2" fontId="5" fillId="4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0" xfId="0" applyFont="1"/>
    <xf numFmtId="1" fontId="0" fillId="0" borderId="1" xfId="0" applyNumberFormat="1" applyBorder="1"/>
    <xf numFmtId="1" fontId="0" fillId="5" borderId="1" xfId="0" applyNumberFormat="1" applyFill="1" applyBorder="1"/>
    <xf numFmtId="1" fontId="0" fillId="0" borderId="0" xfId="0" applyNumberFormat="1" applyBorder="1"/>
    <xf numFmtId="1" fontId="0" fillId="0" borderId="0" xfId="0" applyNumberFormat="1"/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2" fontId="0" fillId="0" borderId="0" xfId="0" applyNumberFormat="1"/>
    <xf numFmtId="0" fontId="10" fillId="0" borderId="0" xfId="0" applyFont="1"/>
    <xf numFmtId="1" fontId="11" fillId="4" borderId="8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Border="1"/>
    <xf numFmtId="1" fontId="5" fillId="5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workbookViewId="0">
      <selection activeCell="A18" sqref="A18"/>
    </sheetView>
  </sheetViews>
  <sheetFormatPr defaultRowHeight="15"/>
  <cols>
    <col min="2" max="2" width="6.5703125" customWidth="1"/>
  </cols>
  <sheetData>
    <row r="3" spans="1:10" ht="45" customHeight="1">
      <c r="A3" s="60" t="s">
        <v>71</v>
      </c>
      <c r="B3" s="60"/>
      <c r="C3" s="60"/>
      <c r="D3" s="60"/>
      <c r="E3" s="60"/>
      <c r="F3" s="60"/>
      <c r="G3" s="60"/>
      <c r="H3" s="60"/>
      <c r="I3" s="60"/>
      <c r="J3" s="60"/>
    </row>
    <row r="6" spans="1:10" ht="15.75">
      <c r="B6" s="33" t="s">
        <v>74</v>
      </c>
    </row>
    <row r="7" spans="1:10">
      <c r="A7" s="34">
        <v>33</v>
      </c>
      <c r="B7" t="s">
        <v>72</v>
      </c>
    </row>
    <row r="8" spans="1:10">
      <c r="A8" s="34">
        <v>0</v>
      </c>
      <c r="B8" t="s">
        <v>73</v>
      </c>
    </row>
    <row r="9" spans="1:10">
      <c r="A9" s="34">
        <v>458</v>
      </c>
      <c r="B9" t="s">
        <v>75</v>
      </c>
    </row>
    <row r="10" spans="1:10">
      <c r="A10" s="34">
        <v>0</v>
      </c>
      <c r="B10" t="s">
        <v>76</v>
      </c>
    </row>
    <row r="11" spans="1:10">
      <c r="A11" s="35">
        <f>A9+A10-A7-A8</f>
        <v>425</v>
      </c>
      <c r="B11" t="s">
        <v>15</v>
      </c>
    </row>
    <row r="12" spans="1:10">
      <c r="A12" s="36"/>
    </row>
    <row r="13" spans="1:10" ht="15.75">
      <c r="A13" s="36"/>
      <c r="B13" s="33" t="s">
        <v>77</v>
      </c>
    </row>
    <row r="14" spans="1:10">
      <c r="A14" s="34">
        <v>54</v>
      </c>
      <c r="B14" s="47" t="s">
        <v>78</v>
      </c>
      <c r="C14" s="47"/>
      <c r="D14" s="47"/>
      <c r="E14" s="47"/>
      <c r="F14" s="47"/>
    </row>
    <row r="15" spans="1:10">
      <c r="A15" s="34">
        <v>0</v>
      </c>
      <c r="B15" s="56" t="s">
        <v>79</v>
      </c>
      <c r="C15" s="56"/>
      <c r="D15" s="56"/>
      <c r="E15" s="56"/>
      <c r="F15" s="56"/>
      <c r="G15" s="30"/>
      <c r="H15" s="30"/>
      <c r="I15" s="30"/>
      <c r="J15" s="30"/>
    </row>
    <row r="16" spans="1:10">
      <c r="A16" s="34">
        <v>0</v>
      </c>
      <c r="B16" s="56" t="s">
        <v>80</v>
      </c>
      <c r="C16" s="56"/>
      <c r="D16" s="56"/>
      <c r="E16" s="56"/>
      <c r="F16" s="56"/>
      <c r="G16" s="30"/>
      <c r="H16" s="30"/>
      <c r="I16" s="30"/>
      <c r="J16" s="30"/>
    </row>
    <row r="17" spans="1:10">
      <c r="A17" s="34">
        <v>0</v>
      </c>
      <c r="B17" s="56" t="s">
        <v>81</v>
      </c>
      <c r="C17" s="56"/>
      <c r="D17" s="56"/>
      <c r="E17" s="56"/>
      <c r="F17" s="56"/>
      <c r="G17" s="30"/>
      <c r="H17" s="30"/>
      <c r="I17" s="30"/>
      <c r="J17" s="30"/>
    </row>
    <row r="18" spans="1:10">
      <c r="A18" s="35">
        <f>A16+A17-A14-A15</f>
        <v>-54</v>
      </c>
      <c r="B18" t="s">
        <v>82</v>
      </c>
    </row>
    <row r="19" spans="1:10">
      <c r="A19" s="37"/>
    </row>
    <row r="20" spans="1:10">
      <c r="A20" s="37"/>
    </row>
    <row r="22" spans="1:10">
      <c r="B22" s="29"/>
      <c r="C22" s="28" t="s">
        <v>95</v>
      </c>
    </row>
  </sheetData>
  <mergeCells count="1">
    <mergeCell ref="A3:J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view="pageBreakPreview" topLeftCell="B19" zoomScaleNormal="100" zoomScaleSheetLayoutView="100" workbookViewId="0">
      <selection activeCell="H11" sqref="H11"/>
    </sheetView>
  </sheetViews>
  <sheetFormatPr defaultRowHeight="15"/>
  <cols>
    <col min="1" max="1" width="3.42578125" customWidth="1"/>
    <col min="2" max="2" width="35.85546875" customWidth="1"/>
    <col min="3" max="3" width="6.42578125" customWidth="1"/>
    <col min="4" max="10" width="9.28515625" customWidth="1"/>
  </cols>
  <sheetData>
    <row r="2" spans="1:10" ht="47.25" customHeight="1">
      <c r="A2" s="60" t="s">
        <v>105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5.75" customHeight="1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</row>
    <row r="4" spans="1:10">
      <c r="A4" s="64"/>
      <c r="B4" s="64"/>
      <c r="C4" s="11"/>
      <c r="D4" s="11"/>
      <c r="E4" s="65" t="s">
        <v>98</v>
      </c>
      <c r="F4" s="65"/>
      <c r="G4" s="65"/>
      <c r="H4" s="65"/>
      <c r="I4" s="65"/>
      <c r="J4" s="65"/>
    </row>
    <row r="5" spans="1:10" ht="24.75" customHeight="1">
      <c r="A5" s="20" t="s">
        <v>2</v>
      </c>
      <c r="B5" s="20" t="s">
        <v>3</v>
      </c>
      <c r="C5" s="20" t="s">
        <v>4</v>
      </c>
      <c r="D5" s="20" t="s">
        <v>63</v>
      </c>
      <c r="E5" s="23" t="s">
        <v>64</v>
      </c>
      <c r="F5" s="23" t="s">
        <v>65</v>
      </c>
      <c r="G5" s="2" t="s">
        <v>66</v>
      </c>
      <c r="H5" s="24" t="s">
        <v>67</v>
      </c>
      <c r="I5" s="24" t="s">
        <v>68</v>
      </c>
      <c r="J5" s="24" t="s">
        <v>69</v>
      </c>
    </row>
    <row r="6" spans="1:10" ht="24.75" customHeight="1">
      <c r="A6" s="20"/>
      <c r="B6" s="3" t="s">
        <v>70</v>
      </c>
      <c r="C6" s="32">
        <v>10</v>
      </c>
      <c r="D6" s="48">
        <f>D7+D8</f>
        <v>89650</v>
      </c>
      <c r="E6" s="48">
        <f t="shared" ref="E6:J6" si="0">E7+E8</f>
        <v>90790</v>
      </c>
      <c r="F6" s="48">
        <v>93340</v>
      </c>
      <c r="G6" s="48">
        <f t="shared" si="0"/>
        <v>98362</v>
      </c>
      <c r="H6" s="48">
        <f t="shared" si="0"/>
        <v>101594</v>
      </c>
      <c r="I6" s="48">
        <f t="shared" si="0"/>
        <v>105716</v>
      </c>
      <c r="J6" s="48">
        <f t="shared" si="0"/>
        <v>109175</v>
      </c>
    </row>
    <row r="7" spans="1:10" ht="24.75" customHeight="1">
      <c r="A7" s="20"/>
      <c r="B7" s="4" t="s">
        <v>6</v>
      </c>
      <c r="C7" s="32">
        <v>11</v>
      </c>
      <c r="D7" s="49">
        <v>53790</v>
      </c>
      <c r="E7" s="49">
        <v>54790</v>
      </c>
      <c r="F7" s="49">
        <v>56580</v>
      </c>
      <c r="G7" s="49">
        <v>59500</v>
      </c>
      <c r="H7" s="49">
        <v>61450</v>
      </c>
      <c r="I7" s="49">
        <v>63780</v>
      </c>
      <c r="J7" s="49">
        <v>65780</v>
      </c>
    </row>
    <row r="8" spans="1:10" ht="24.75" customHeight="1">
      <c r="A8" s="20"/>
      <c r="B8" s="4" t="s">
        <v>7</v>
      </c>
      <c r="C8" s="32">
        <v>12</v>
      </c>
      <c r="D8" s="49">
        <v>35860</v>
      </c>
      <c r="E8" s="49">
        <v>36000</v>
      </c>
      <c r="F8" s="49">
        <v>36760</v>
      </c>
      <c r="G8" s="49">
        <v>38862</v>
      </c>
      <c r="H8" s="49">
        <v>40144</v>
      </c>
      <c r="I8" s="49">
        <v>41936</v>
      </c>
      <c r="J8" s="49">
        <v>43395</v>
      </c>
    </row>
    <row r="9" spans="1:10" ht="27.75" customHeight="1">
      <c r="A9" s="6" t="s">
        <v>8</v>
      </c>
      <c r="B9" s="3" t="s">
        <v>9</v>
      </c>
      <c r="C9" s="5">
        <v>100</v>
      </c>
      <c r="D9" s="48">
        <f>D11+D14+D15+D16+D17</f>
        <v>63116</v>
      </c>
      <c r="E9" s="48">
        <f t="shared" ref="E9:J9" si="1">E11+E14+E15+E16+E17</f>
        <v>65917</v>
      </c>
      <c r="F9" s="48">
        <f t="shared" si="1"/>
        <v>66811</v>
      </c>
      <c r="G9" s="48">
        <f t="shared" si="1"/>
        <v>67103</v>
      </c>
      <c r="H9" s="48">
        <f t="shared" si="1"/>
        <v>68926</v>
      </c>
      <c r="I9" s="48">
        <f t="shared" si="1"/>
        <v>69782</v>
      </c>
      <c r="J9" s="48">
        <f t="shared" si="1"/>
        <v>70940</v>
      </c>
    </row>
    <row r="10" spans="1:10" ht="40.5" customHeight="1">
      <c r="A10" s="5"/>
      <c r="B10" s="4" t="s">
        <v>10</v>
      </c>
      <c r="C10" s="5">
        <v>110</v>
      </c>
      <c r="D10" s="50">
        <v>55093</v>
      </c>
      <c r="E10" s="50">
        <v>55156</v>
      </c>
      <c r="F10" s="50">
        <v>55650</v>
      </c>
      <c r="G10" s="50">
        <v>55670</v>
      </c>
      <c r="H10" s="50">
        <v>55695</v>
      </c>
      <c r="I10" s="50">
        <v>55840</v>
      </c>
      <c r="J10" s="50">
        <v>56230</v>
      </c>
    </row>
    <row r="11" spans="1:10" ht="27.75" customHeight="1">
      <c r="A11" s="5"/>
      <c r="B11" s="4" t="s">
        <v>11</v>
      </c>
      <c r="C11" s="5">
        <v>111</v>
      </c>
      <c r="D11" s="48">
        <f>D10-D12-D13</f>
        <v>54078</v>
      </c>
      <c r="E11" s="48">
        <f t="shared" ref="E11:J11" si="2">E10-E12-E13</f>
        <v>54302</v>
      </c>
      <c r="F11" s="48">
        <f t="shared" si="2"/>
        <v>54801</v>
      </c>
      <c r="G11" s="48">
        <f t="shared" si="2"/>
        <v>54832</v>
      </c>
      <c r="H11" s="48">
        <f t="shared" si="2"/>
        <v>54859</v>
      </c>
      <c r="I11" s="48">
        <f t="shared" si="2"/>
        <v>55000</v>
      </c>
      <c r="J11" s="48">
        <f t="shared" si="2"/>
        <v>55382</v>
      </c>
    </row>
    <row r="12" spans="1:10" ht="26.25" customHeight="1">
      <c r="A12" s="5"/>
      <c r="B12" s="4" t="s">
        <v>12</v>
      </c>
      <c r="C12" s="5">
        <v>112</v>
      </c>
      <c r="D12" s="49">
        <v>668</v>
      </c>
      <c r="E12" s="49">
        <v>599</v>
      </c>
      <c r="F12" s="49">
        <v>589</v>
      </c>
      <c r="G12" s="49">
        <v>615</v>
      </c>
      <c r="H12" s="49">
        <v>613</v>
      </c>
      <c r="I12" s="49">
        <v>616</v>
      </c>
      <c r="J12" s="49">
        <v>622</v>
      </c>
    </row>
    <row r="13" spans="1:10" ht="39" customHeight="1">
      <c r="A13" s="5"/>
      <c r="B13" s="4" t="s">
        <v>13</v>
      </c>
      <c r="C13" s="45">
        <v>113</v>
      </c>
      <c r="D13" s="49">
        <v>347</v>
      </c>
      <c r="E13" s="49">
        <v>255</v>
      </c>
      <c r="F13" s="49">
        <v>260</v>
      </c>
      <c r="G13" s="49">
        <v>223</v>
      </c>
      <c r="H13" s="49">
        <v>223</v>
      </c>
      <c r="I13" s="49">
        <v>224</v>
      </c>
      <c r="J13" s="49">
        <v>226</v>
      </c>
    </row>
    <row r="14" spans="1:10" ht="15.75" customHeight="1">
      <c r="A14" s="5"/>
      <c r="B14" s="4" t="s">
        <v>14</v>
      </c>
      <c r="C14" s="5">
        <v>120</v>
      </c>
      <c r="D14" s="49">
        <v>2583</v>
      </c>
      <c r="E14" s="49">
        <v>4657</v>
      </c>
      <c r="F14" s="49">
        <v>4306</v>
      </c>
      <c r="G14" s="49">
        <v>4050</v>
      </c>
      <c r="H14" s="57">
        <v>5200</v>
      </c>
      <c r="I14" s="57">
        <v>5200</v>
      </c>
      <c r="J14" s="57">
        <v>5200</v>
      </c>
    </row>
    <row r="15" spans="1:10" ht="15" customHeight="1">
      <c r="A15" s="5"/>
      <c r="B15" s="4" t="s">
        <v>15</v>
      </c>
      <c r="C15" s="5">
        <v>130</v>
      </c>
      <c r="D15" s="50">
        <v>415</v>
      </c>
      <c r="E15" s="50">
        <v>415</v>
      </c>
      <c r="F15" s="50">
        <v>415</v>
      </c>
      <c r="G15" s="57">
        <f>'маятник миграция'!A11</f>
        <v>425</v>
      </c>
      <c r="H15" s="57">
        <v>425</v>
      </c>
      <c r="I15" s="57">
        <v>425</v>
      </c>
      <c r="J15" s="57">
        <v>425</v>
      </c>
    </row>
    <row r="16" spans="1:10" ht="25.5" customHeight="1">
      <c r="A16" s="5"/>
      <c r="B16" s="4" t="s">
        <v>16</v>
      </c>
      <c r="C16" s="5">
        <v>140</v>
      </c>
      <c r="D16" s="50">
        <v>-50</v>
      </c>
      <c r="E16" s="50">
        <v>-50</v>
      </c>
      <c r="F16" s="50">
        <v>-50</v>
      </c>
      <c r="G16" s="57">
        <f>'маятник миграция'!A18</f>
        <v>-54</v>
      </c>
      <c r="H16" s="57">
        <v>-54</v>
      </c>
      <c r="I16" s="57">
        <v>-54</v>
      </c>
      <c r="J16" s="57">
        <v>-54</v>
      </c>
    </row>
    <row r="17" spans="1:10" ht="39" customHeight="1">
      <c r="A17" s="5"/>
      <c r="B17" s="4" t="s">
        <v>17</v>
      </c>
      <c r="C17" s="5">
        <v>150</v>
      </c>
      <c r="D17" s="48">
        <f>D18+D19</f>
        <v>6090</v>
      </c>
      <c r="E17" s="48">
        <f t="shared" ref="E17:J17" si="3">E18+E19</f>
        <v>6593</v>
      </c>
      <c r="F17" s="48">
        <f t="shared" si="3"/>
        <v>7339</v>
      </c>
      <c r="G17" s="48">
        <f t="shared" si="3"/>
        <v>7850</v>
      </c>
      <c r="H17" s="48">
        <f t="shared" si="3"/>
        <v>8496</v>
      </c>
      <c r="I17" s="48">
        <f t="shared" si="3"/>
        <v>9211</v>
      </c>
      <c r="J17" s="48">
        <f t="shared" si="3"/>
        <v>9987</v>
      </c>
    </row>
    <row r="18" spans="1:10" ht="26.25" customHeight="1">
      <c r="A18" s="5"/>
      <c r="B18" s="4" t="s">
        <v>18</v>
      </c>
      <c r="C18" s="5">
        <v>151</v>
      </c>
      <c r="D18" s="57">
        <v>300</v>
      </c>
      <c r="E18" s="57">
        <v>20</v>
      </c>
      <c r="F18" s="57">
        <v>207</v>
      </c>
      <c r="G18" s="57">
        <v>96</v>
      </c>
      <c r="H18" s="57">
        <v>83</v>
      </c>
      <c r="I18" s="57">
        <v>83</v>
      </c>
      <c r="J18" s="57">
        <v>83</v>
      </c>
    </row>
    <row r="19" spans="1:10" ht="27" customHeight="1">
      <c r="A19" s="5"/>
      <c r="B19" s="4" t="s">
        <v>19</v>
      </c>
      <c r="C19" s="5">
        <v>152</v>
      </c>
      <c r="D19" s="49">
        <v>5790</v>
      </c>
      <c r="E19" s="49">
        <v>6573</v>
      </c>
      <c r="F19" s="49">
        <v>7132</v>
      </c>
      <c r="G19" s="49">
        <v>7754</v>
      </c>
      <c r="H19" s="49">
        <v>8413</v>
      </c>
      <c r="I19" s="49">
        <v>9128</v>
      </c>
      <c r="J19" s="49">
        <v>9904</v>
      </c>
    </row>
    <row r="20" spans="1:10" ht="29.25" customHeight="1">
      <c r="A20" s="6" t="s">
        <v>20</v>
      </c>
      <c r="B20" s="3" t="s">
        <v>21</v>
      </c>
      <c r="C20" s="5">
        <v>200</v>
      </c>
      <c r="D20" s="48">
        <f>D9</f>
        <v>63116</v>
      </c>
      <c r="E20" s="48">
        <f t="shared" ref="E20:J20" si="4">E9</f>
        <v>65917</v>
      </c>
      <c r="F20" s="48">
        <f t="shared" si="4"/>
        <v>66811</v>
      </c>
      <c r="G20" s="48">
        <f t="shared" si="4"/>
        <v>67103</v>
      </c>
      <c r="H20" s="48">
        <f t="shared" si="4"/>
        <v>68926</v>
      </c>
      <c r="I20" s="48">
        <f t="shared" si="4"/>
        <v>69782</v>
      </c>
      <c r="J20" s="48">
        <f t="shared" si="4"/>
        <v>70940</v>
      </c>
    </row>
    <row r="21" spans="1:10" ht="28.5" customHeight="1">
      <c r="A21" s="6"/>
      <c r="B21" s="4" t="s">
        <v>62</v>
      </c>
      <c r="C21" s="5">
        <v>210</v>
      </c>
      <c r="D21" s="49">
        <v>53200</v>
      </c>
      <c r="E21" s="51">
        <v>53450</v>
      </c>
      <c r="F21" s="51">
        <v>53800</v>
      </c>
      <c r="G21" s="51">
        <v>53920</v>
      </c>
      <c r="H21" s="51">
        <v>54130</v>
      </c>
      <c r="I21" s="51">
        <v>54550</v>
      </c>
      <c r="J21" s="51">
        <v>55000</v>
      </c>
    </row>
    <row r="22" spans="1:10" ht="40.5" customHeight="1">
      <c r="A22" s="22"/>
      <c r="B22" s="38" t="s">
        <v>83</v>
      </c>
      <c r="C22" s="5"/>
      <c r="D22" s="57">
        <v>25308</v>
      </c>
      <c r="E22" s="58">
        <v>25296</v>
      </c>
      <c r="F22" s="58">
        <v>25303</v>
      </c>
      <c r="G22" s="58">
        <v>25310</v>
      </c>
      <c r="H22" s="58">
        <v>25320</v>
      </c>
      <c r="I22" s="58">
        <v>25330</v>
      </c>
      <c r="J22" s="58">
        <v>25340</v>
      </c>
    </row>
    <row r="23" spans="1:10" ht="80.25" customHeight="1">
      <c r="A23" s="22"/>
      <c r="B23" s="38" t="s">
        <v>84</v>
      </c>
      <c r="C23" s="7">
        <v>341</v>
      </c>
      <c r="D23" s="48">
        <f>'распред по ФС и ВЭД'!D13</f>
        <v>27892</v>
      </c>
      <c r="E23" s="48">
        <f>'распред по ФС и ВЭД'!E13</f>
        <v>28154</v>
      </c>
      <c r="F23" s="48">
        <f>'распред по ФС и ВЭД'!F13</f>
        <v>28497</v>
      </c>
      <c r="G23" s="48">
        <f>'распред по ФС и ВЭД'!G13</f>
        <v>28610</v>
      </c>
      <c r="H23" s="48">
        <f>'распред по ФС и ВЭД'!H13</f>
        <v>28810</v>
      </c>
      <c r="I23" s="48">
        <f>'распред по ФС и ВЭД'!I13</f>
        <v>29220</v>
      </c>
      <c r="J23" s="48">
        <f>'распред по ФС и ВЭД'!J13</f>
        <v>29660</v>
      </c>
    </row>
    <row r="24" spans="1:10" ht="15.75" customHeight="1">
      <c r="A24" s="22"/>
      <c r="B24" s="38" t="s">
        <v>85</v>
      </c>
      <c r="C24" s="7"/>
      <c r="D24" s="52">
        <f>D21-D22-D23</f>
        <v>0</v>
      </c>
      <c r="E24" s="52">
        <f t="shared" ref="E24:J24" si="5">E21-E22-E23</f>
        <v>0</v>
      </c>
      <c r="F24" s="52">
        <f t="shared" si="5"/>
        <v>0</v>
      </c>
      <c r="G24" s="52">
        <f t="shared" si="5"/>
        <v>0</v>
      </c>
      <c r="H24" s="52">
        <f t="shared" si="5"/>
        <v>0</v>
      </c>
      <c r="I24" s="52">
        <f t="shared" si="5"/>
        <v>0</v>
      </c>
      <c r="J24" s="52">
        <f t="shared" si="5"/>
        <v>0</v>
      </c>
    </row>
    <row r="25" spans="1:10" ht="29.25" customHeight="1">
      <c r="A25" s="5"/>
      <c r="B25" s="4" t="s">
        <v>22</v>
      </c>
      <c r="C25" s="5">
        <v>220</v>
      </c>
      <c r="D25" s="48">
        <f t="shared" ref="D25:J25" si="6">D26+D34+D35</f>
        <v>9916</v>
      </c>
      <c r="E25" s="48">
        <f t="shared" si="6"/>
        <v>12467</v>
      </c>
      <c r="F25" s="48">
        <f t="shared" si="6"/>
        <v>13011</v>
      </c>
      <c r="G25" s="48">
        <f t="shared" si="6"/>
        <v>13183</v>
      </c>
      <c r="H25" s="48">
        <f t="shared" si="6"/>
        <v>14796</v>
      </c>
      <c r="I25" s="48">
        <f t="shared" si="6"/>
        <v>15232</v>
      </c>
      <c r="J25" s="48">
        <f t="shared" si="6"/>
        <v>15940</v>
      </c>
    </row>
    <row r="26" spans="1:10" ht="26.25" customHeight="1">
      <c r="A26" s="5"/>
      <c r="B26" s="4" t="s">
        <v>23</v>
      </c>
      <c r="C26" s="5" t="s">
        <v>24</v>
      </c>
      <c r="D26" s="48">
        <f>D28+D29+D30+D31+D32-D33</f>
        <v>2766</v>
      </c>
      <c r="E26" s="48">
        <f t="shared" ref="E26:J26" si="7">E28+E29+E30+E31+E32-E33</f>
        <v>2948</v>
      </c>
      <c r="F26" s="48">
        <f t="shared" si="7"/>
        <v>2686</v>
      </c>
      <c r="G26" s="48">
        <f t="shared" si="7"/>
        <v>2746</v>
      </c>
      <c r="H26" s="48">
        <f t="shared" si="7"/>
        <v>2779</v>
      </c>
      <c r="I26" s="48">
        <f t="shared" si="7"/>
        <v>2791</v>
      </c>
      <c r="J26" s="48">
        <f t="shared" si="7"/>
        <v>2804</v>
      </c>
    </row>
    <row r="27" spans="1:10" ht="15.75" customHeight="1">
      <c r="A27" s="5"/>
      <c r="B27" s="38" t="s">
        <v>86</v>
      </c>
      <c r="C27" s="5"/>
      <c r="D27" s="61"/>
      <c r="E27" s="62"/>
      <c r="F27" s="62"/>
      <c r="G27" s="62"/>
      <c r="H27" s="62"/>
      <c r="I27" s="62"/>
      <c r="J27" s="63"/>
    </row>
    <row r="28" spans="1:10" ht="15.75" customHeight="1">
      <c r="A28" s="5"/>
      <c r="B28" s="38" t="s">
        <v>99</v>
      </c>
      <c r="C28" s="5"/>
      <c r="D28" s="49">
        <v>758</v>
      </c>
      <c r="E28" s="51">
        <v>857</v>
      </c>
      <c r="F28" s="51">
        <v>900</v>
      </c>
      <c r="G28" s="51">
        <v>891</v>
      </c>
      <c r="H28" s="51">
        <v>865</v>
      </c>
      <c r="I28" s="51">
        <v>877</v>
      </c>
      <c r="J28" s="51">
        <v>890</v>
      </c>
    </row>
    <row r="29" spans="1:10" ht="15.75" customHeight="1">
      <c r="A29" s="5"/>
      <c r="B29" s="38" t="s">
        <v>87</v>
      </c>
      <c r="C29" s="5"/>
      <c r="D29" s="49">
        <v>85</v>
      </c>
      <c r="E29" s="51">
        <v>153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</row>
    <row r="30" spans="1:10" ht="15.75" customHeight="1">
      <c r="A30" s="5"/>
      <c r="B30" s="38" t="s">
        <v>88</v>
      </c>
      <c r="C30" s="5"/>
      <c r="D30" s="49">
        <v>1200</v>
      </c>
      <c r="E30" s="51">
        <v>1235</v>
      </c>
      <c r="F30" s="51">
        <v>1250</v>
      </c>
      <c r="G30" s="51">
        <v>1282</v>
      </c>
      <c r="H30" s="51">
        <v>1280</v>
      </c>
      <c r="I30" s="51">
        <v>1280</v>
      </c>
      <c r="J30" s="51">
        <v>1280</v>
      </c>
    </row>
    <row r="31" spans="1:10" ht="15.75" customHeight="1">
      <c r="A31" s="5"/>
      <c r="B31" s="38" t="s">
        <v>89</v>
      </c>
      <c r="C31" s="5"/>
      <c r="D31" s="49">
        <v>766</v>
      </c>
      <c r="E31" s="51">
        <v>749</v>
      </c>
      <c r="F31" s="51">
        <v>581</v>
      </c>
      <c r="G31" s="51">
        <v>618</v>
      </c>
      <c r="H31" s="51">
        <v>679</v>
      </c>
      <c r="I31" s="51">
        <v>679</v>
      </c>
      <c r="J31" s="51">
        <v>679</v>
      </c>
    </row>
    <row r="32" spans="1:10" ht="15.75" customHeight="1">
      <c r="A32" s="5"/>
      <c r="B32" s="38" t="s">
        <v>102</v>
      </c>
      <c r="C32" s="5"/>
      <c r="D32" s="49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</row>
    <row r="33" spans="1:10" ht="25.5" customHeight="1">
      <c r="A33" s="5"/>
      <c r="B33" s="38" t="s">
        <v>103</v>
      </c>
      <c r="C33" s="5"/>
      <c r="D33" s="49">
        <v>43</v>
      </c>
      <c r="E33" s="51">
        <v>46</v>
      </c>
      <c r="F33" s="51">
        <v>45</v>
      </c>
      <c r="G33" s="51">
        <v>45</v>
      </c>
      <c r="H33" s="51">
        <v>45</v>
      </c>
      <c r="I33" s="51">
        <v>45</v>
      </c>
      <c r="J33" s="51">
        <v>45</v>
      </c>
    </row>
    <row r="34" spans="1:10" ht="38.25" customHeight="1">
      <c r="A34" s="5"/>
      <c r="B34" s="4" t="s">
        <v>25</v>
      </c>
      <c r="C34" s="45">
        <v>222</v>
      </c>
      <c r="D34" s="49">
        <v>249</v>
      </c>
      <c r="E34" s="51">
        <v>226</v>
      </c>
      <c r="F34" s="51">
        <v>271</v>
      </c>
      <c r="G34" s="51">
        <v>263</v>
      </c>
      <c r="H34" s="51">
        <v>259</v>
      </c>
      <c r="I34" s="51">
        <v>257</v>
      </c>
      <c r="J34" s="51">
        <v>256</v>
      </c>
    </row>
    <row r="35" spans="1:10" ht="40.5" customHeight="1">
      <c r="A35" s="5"/>
      <c r="B35" s="4" t="s">
        <v>26</v>
      </c>
      <c r="C35" s="45">
        <v>223</v>
      </c>
      <c r="D35" s="48">
        <f t="shared" ref="D35:J35" si="8">D20-D21-D26-D34</f>
        <v>6901</v>
      </c>
      <c r="E35" s="48">
        <f t="shared" si="8"/>
        <v>9293</v>
      </c>
      <c r="F35" s="48">
        <f t="shared" si="8"/>
        <v>10054</v>
      </c>
      <c r="G35" s="48">
        <f t="shared" si="8"/>
        <v>10174</v>
      </c>
      <c r="H35" s="48">
        <f t="shared" si="8"/>
        <v>11758</v>
      </c>
      <c r="I35" s="48">
        <f t="shared" si="8"/>
        <v>12184</v>
      </c>
      <c r="J35" s="48">
        <f t="shared" si="8"/>
        <v>12880</v>
      </c>
    </row>
    <row r="36" spans="1:10" ht="16.5" customHeight="1">
      <c r="A36" s="5"/>
      <c r="B36" s="38" t="s">
        <v>86</v>
      </c>
      <c r="C36" s="5"/>
      <c r="D36" s="61"/>
      <c r="E36" s="62"/>
      <c r="F36" s="62"/>
      <c r="G36" s="62"/>
      <c r="H36" s="62"/>
      <c r="I36" s="62"/>
      <c r="J36" s="63"/>
    </row>
    <row r="37" spans="1:10" ht="17.25" customHeight="1">
      <c r="A37" s="5"/>
      <c r="B37" s="38" t="s">
        <v>90</v>
      </c>
      <c r="C37" s="5"/>
      <c r="D37" s="50">
        <v>323</v>
      </c>
      <c r="E37" s="50">
        <v>274</v>
      </c>
      <c r="F37" s="50">
        <v>181</v>
      </c>
      <c r="G37" s="50">
        <v>121</v>
      </c>
      <c r="H37" s="50" t="s">
        <v>93</v>
      </c>
      <c r="I37" s="50" t="s">
        <v>93</v>
      </c>
      <c r="J37" s="50" t="s">
        <v>93</v>
      </c>
    </row>
    <row r="38" spans="1:10" ht="39.75" customHeight="1">
      <c r="A38" s="5"/>
      <c r="B38" s="38" t="s">
        <v>100</v>
      </c>
      <c r="C38" s="5"/>
      <c r="D38" s="57">
        <v>1130</v>
      </c>
      <c r="E38" s="57">
        <v>1130</v>
      </c>
      <c r="F38" s="57">
        <v>1150</v>
      </c>
      <c r="G38" s="57">
        <v>1150</v>
      </c>
      <c r="H38" s="57">
        <v>1130</v>
      </c>
      <c r="I38" s="57">
        <v>1130</v>
      </c>
      <c r="J38" s="57">
        <v>1130</v>
      </c>
    </row>
    <row r="39" spans="1:10" ht="40.5" customHeight="1">
      <c r="A39" s="5"/>
      <c r="B39" s="38" t="s">
        <v>91</v>
      </c>
      <c r="C39" s="5"/>
      <c r="D39" s="57">
        <v>1100</v>
      </c>
      <c r="E39" s="50">
        <v>1143</v>
      </c>
      <c r="F39" s="50">
        <v>1210</v>
      </c>
      <c r="G39" s="50">
        <v>1867</v>
      </c>
      <c r="H39" s="50" t="s">
        <v>93</v>
      </c>
      <c r="I39" s="50" t="s">
        <v>93</v>
      </c>
      <c r="J39" s="50" t="s">
        <v>93</v>
      </c>
    </row>
    <row r="40" spans="1:10" ht="27" customHeight="1">
      <c r="A40" s="5"/>
      <c r="B40" s="38" t="s">
        <v>92</v>
      </c>
      <c r="C40" s="5"/>
      <c r="D40" s="50">
        <v>0</v>
      </c>
      <c r="E40" s="50">
        <v>0</v>
      </c>
      <c r="F40" s="50">
        <v>0</v>
      </c>
      <c r="G40" s="50">
        <v>0</v>
      </c>
      <c r="H40" s="50" t="s">
        <v>93</v>
      </c>
      <c r="I40" s="50" t="s">
        <v>93</v>
      </c>
      <c r="J40" s="50" t="s">
        <v>93</v>
      </c>
    </row>
    <row r="41" spans="1:10" ht="20.25" customHeight="1">
      <c r="A41" s="5"/>
      <c r="B41" s="38" t="s">
        <v>94</v>
      </c>
      <c r="C41" s="5"/>
      <c r="D41" s="57">
        <v>9300</v>
      </c>
      <c r="E41" s="57">
        <v>9377</v>
      </c>
      <c r="F41" s="57">
        <v>9249</v>
      </c>
      <c r="G41" s="57">
        <v>7475</v>
      </c>
      <c r="H41" s="50" t="s">
        <v>93</v>
      </c>
      <c r="I41" s="50" t="s">
        <v>93</v>
      </c>
      <c r="J41" s="50" t="s">
        <v>93</v>
      </c>
    </row>
    <row r="42" spans="1:10" ht="20.25" customHeight="1">
      <c r="A42" s="15"/>
      <c r="B42" s="41"/>
      <c r="C42" s="15"/>
      <c r="D42" s="40"/>
      <c r="E42" s="40"/>
      <c r="F42" s="40"/>
      <c r="G42" s="40"/>
      <c r="H42" s="40"/>
      <c r="I42" s="40"/>
      <c r="J42" s="40"/>
    </row>
    <row r="43" spans="1:10" ht="21.75" customHeight="1">
      <c r="A43" s="15"/>
      <c r="B43" s="39"/>
      <c r="C43" s="29"/>
      <c r="D43" s="12"/>
      <c r="E43" s="28" t="s">
        <v>95</v>
      </c>
      <c r="F43" s="40"/>
      <c r="G43" s="40"/>
      <c r="H43" s="40"/>
      <c r="I43" s="40"/>
      <c r="J43" s="40"/>
    </row>
    <row r="44" spans="1:10">
      <c r="D44" s="30"/>
      <c r="E44" s="30"/>
      <c r="F44" s="30"/>
      <c r="G44" s="30"/>
      <c r="H44" s="30"/>
      <c r="I44" s="30"/>
      <c r="J44" s="30"/>
    </row>
    <row r="45" spans="1:10">
      <c r="D45" s="30"/>
      <c r="E45" s="30"/>
      <c r="F45" s="30"/>
      <c r="G45" s="30"/>
      <c r="H45" s="30"/>
      <c r="I45" s="30"/>
      <c r="J45" s="30"/>
    </row>
    <row r="46" spans="1:10">
      <c r="D46" s="30"/>
      <c r="E46" s="30"/>
      <c r="F46" s="30"/>
      <c r="G46" s="30"/>
      <c r="H46" s="30"/>
      <c r="I46" s="30"/>
      <c r="J46" s="30"/>
    </row>
    <row r="47" spans="1:10">
      <c r="D47" s="30"/>
      <c r="E47" s="30"/>
      <c r="F47" s="30"/>
      <c r="G47" s="30"/>
      <c r="H47" s="30"/>
      <c r="I47" s="30"/>
      <c r="J47" s="30"/>
    </row>
  </sheetData>
  <mergeCells count="6">
    <mergeCell ref="D36:J36"/>
    <mergeCell ref="A2:J2"/>
    <mergeCell ref="A3:J3"/>
    <mergeCell ref="A4:B4"/>
    <mergeCell ref="E4:J4"/>
    <mergeCell ref="D27:J27"/>
  </mergeCells>
  <pageMargins left="0.7" right="0.7" top="0.75" bottom="0.75" header="0.3" footer="0.3"/>
  <pageSetup paperSize="9" scale="79" fitToHeight="0" orientation="portrait" r:id="rId1"/>
  <rowBreaks count="1" manualBreakCount="1">
    <brk id="1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5"/>
  <sheetViews>
    <sheetView view="pageBreakPreview" zoomScale="115" zoomScaleNormal="100" zoomScaleSheetLayoutView="115" workbookViewId="0">
      <selection activeCell="G21" sqref="G21"/>
    </sheetView>
  </sheetViews>
  <sheetFormatPr defaultRowHeight="15"/>
  <cols>
    <col min="1" max="1" width="3.42578125" customWidth="1"/>
    <col min="2" max="2" width="36.5703125" customWidth="1"/>
    <col min="3" max="3" width="7.28515625" customWidth="1"/>
    <col min="4" max="4" width="8.85546875" customWidth="1"/>
    <col min="5" max="6" width="9.28515625" bestFit="1" customWidth="1"/>
    <col min="7" max="10" width="9.28515625" customWidth="1"/>
    <col min="11" max="11" width="9.85546875" customWidth="1"/>
  </cols>
  <sheetData>
    <row r="2" spans="1:11" ht="30.75" customHeight="1">
      <c r="A2" s="60" t="s">
        <v>96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15.75" customHeight="1">
      <c r="A3" s="60" t="s">
        <v>0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8.25" customHeight="1">
      <c r="A4" s="1"/>
      <c r="B4" s="1"/>
      <c r="C4" s="1"/>
      <c r="D4" s="21"/>
      <c r="E4" s="1"/>
      <c r="F4" s="1"/>
      <c r="G4" s="1"/>
      <c r="H4" s="1"/>
      <c r="I4" s="1"/>
      <c r="J4" s="1"/>
    </row>
    <row r="5" spans="1:11">
      <c r="A5" s="64"/>
      <c r="B5" s="64"/>
      <c r="C5" s="11"/>
      <c r="D5" s="11"/>
      <c r="E5" s="65" t="s">
        <v>98</v>
      </c>
      <c r="F5" s="65"/>
      <c r="G5" s="65"/>
      <c r="H5" s="65"/>
      <c r="I5" s="65"/>
      <c r="J5" s="65"/>
    </row>
    <row r="6" spans="1:11" ht="15" customHeight="1">
      <c r="A6" s="66" t="s">
        <v>2</v>
      </c>
      <c r="B6" s="66" t="s">
        <v>3</v>
      </c>
      <c r="C6" s="66" t="s">
        <v>4</v>
      </c>
      <c r="D6" s="67" t="s">
        <v>63</v>
      </c>
      <c r="E6" s="67" t="s">
        <v>64</v>
      </c>
      <c r="F6" s="67" t="s">
        <v>65</v>
      </c>
      <c r="G6" s="67" t="s">
        <v>66</v>
      </c>
      <c r="H6" s="67" t="s">
        <v>67</v>
      </c>
      <c r="I6" s="66" t="s">
        <v>68</v>
      </c>
      <c r="J6" s="66" t="s">
        <v>69</v>
      </c>
    </row>
    <row r="7" spans="1:11">
      <c r="A7" s="66"/>
      <c r="B7" s="66"/>
      <c r="C7" s="66"/>
      <c r="D7" s="67"/>
      <c r="E7" s="67"/>
      <c r="F7" s="67"/>
      <c r="G7" s="67"/>
      <c r="H7" s="67"/>
      <c r="I7" s="66"/>
      <c r="J7" s="66"/>
      <c r="K7" s="43" t="s">
        <v>97</v>
      </c>
    </row>
    <row r="8" spans="1:11" ht="38.25">
      <c r="A8" s="6" t="s">
        <v>28</v>
      </c>
      <c r="B8" s="3" t="s">
        <v>29</v>
      </c>
      <c r="C8" s="5">
        <v>300</v>
      </c>
      <c r="D8" s="48">
        <f t="shared" ref="D8:J8" si="0">D9+D10+D11+D12+D15</f>
        <v>53200</v>
      </c>
      <c r="E8" s="48">
        <f t="shared" si="0"/>
        <v>53450</v>
      </c>
      <c r="F8" s="48">
        <f t="shared" si="0"/>
        <v>53800</v>
      </c>
      <c r="G8" s="48">
        <f t="shared" si="0"/>
        <v>53920</v>
      </c>
      <c r="H8" s="48">
        <f t="shared" si="0"/>
        <v>54130</v>
      </c>
      <c r="I8" s="48">
        <f t="shared" si="0"/>
        <v>54550</v>
      </c>
      <c r="J8" s="48">
        <f t="shared" si="0"/>
        <v>55000</v>
      </c>
      <c r="K8" s="44" t="str">
        <f>IF(SUM(D8:J8)-SUM('Формир и распред ТР'!D21:J21)=0,"V","ошибка! Стр.300=стр.210")</f>
        <v>V</v>
      </c>
    </row>
    <row r="9" spans="1:11">
      <c r="A9" s="5"/>
      <c r="B9" s="4" t="s">
        <v>30</v>
      </c>
      <c r="C9" s="5">
        <v>310</v>
      </c>
      <c r="D9" s="49">
        <v>11800</v>
      </c>
      <c r="E9" s="51">
        <v>11800</v>
      </c>
      <c r="F9" s="51">
        <v>11500</v>
      </c>
      <c r="G9" s="51">
        <v>11500</v>
      </c>
      <c r="H9" s="51">
        <v>11560</v>
      </c>
      <c r="I9" s="51">
        <v>11600</v>
      </c>
      <c r="J9" s="51">
        <v>11700</v>
      </c>
      <c r="K9" s="44"/>
    </row>
    <row r="10" spans="1:11">
      <c r="A10" s="5"/>
      <c r="B10" s="4" t="s">
        <v>31</v>
      </c>
      <c r="C10" s="5">
        <v>320</v>
      </c>
      <c r="D10" s="49">
        <v>1720</v>
      </c>
      <c r="E10" s="51">
        <v>1730</v>
      </c>
      <c r="F10" s="51">
        <v>1760</v>
      </c>
      <c r="G10" s="51">
        <v>1770</v>
      </c>
      <c r="H10" s="51">
        <v>1750</v>
      </c>
      <c r="I10" s="51">
        <v>1800</v>
      </c>
      <c r="J10" s="51">
        <v>1810</v>
      </c>
    </row>
    <row r="11" spans="1:11" ht="25.5">
      <c r="A11" s="5"/>
      <c r="B11" s="4" t="s">
        <v>32</v>
      </c>
      <c r="C11" s="5">
        <v>330</v>
      </c>
      <c r="D11" s="49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</row>
    <row r="12" spans="1:11">
      <c r="A12" s="5"/>
      <c r="B12" s="4" t="s">
        <v>33</v>
      </c>
      <c r="C12" s="5">
        <v>340</v>
      </c>
      <c r="D12" s="48">
        <f>D13+D14</f>
        <v>39580</v>
      </c>
      <c r="E12" s="48">
        <f t="shared" ref="E12:J12" si="1">E13+E14</f>
        <v>39820</v>
      </c>
      <c r="F12" s="48">
        <f t="shared" si="1"/>
        <v>40440</v>
      </c>
      <c r="G12" s="48">
        <f t="shared" si="1"/>
        <v>40550</v>
      </c>
      <c r="H12" s="48">
        <f t="shared" si="1"/>
        <v>40720</v>
      </c>
      <c r="I12" s="48">
        <f t="shared" si="1"/>
        <v>41050</v>
      </c>
      <c r="J12" s="48">
        <f t="shared" si="1"/>
        <v>41390</v>
      </c>
    </row>
    <row r="13" spans="1:11" ht="63.75">
      <c r="A13" s="7"/>
      <c r="B13" s="4" t="s">
        <v>34</v>
      </c>
      <c r="C13" s="45">
        <v>341</v>
      </c>
      <c r="D13" s="49">
        <v>27892</v>
      </c>
      <c r="E13" s="53">
        <v>28154</v>
      </c>
      <c r="F13" s="53">
        <v>28497</v>
      </c>
      <c r="G13" s="51">
        <v>28610</v>
      </c>
      <c r="H13" s="51">
        <v>28810</v>
      </c>
      <c r="I13" s="51">
        <v>29220</v>
      </c>
      <c r="J13" s="51">
        <v>29660</v>
      </c>
      <c r="K13" s="42"/>
    </row>
    <row r="14" spans="1:11">
      <c r="A14" s="5"/>
      <c r="B14" s="4" t="s">
        <v>35</v>
      </c>
      <c r="C14" s="5">
        <v>342</v>
      </c>
      <c r="D14" s="48">
        <f>'Формир и распред ТР'!D22-D9-D10-D11-D15</f>
        <v>11688</v>
      </c>
      <c r="E14" s="48">
        <f>'Формир и распред ТР'!E22-E9-E10-E11-E15</f>
        <v>11666</v>
      </c>
      <c r="F14" s="48">
        <f>'Формир и распред ТР'!F22-F9-F10-F11-F15</f>
        <v>11943</v>
      </c>
      <c r="G14" s="48">
        <f>'Формир и распред ТР'!G22-G9-G10-G11-G15</f>
        <v>11940</v>
      </c>
      <c r="H14" s="48">
        <f>'Формир и распред ТР'!H22-H9-H10-H11-H15</f>
        <v>11910</v>
      </c>
      <c r="I14" s="48">
        <f>'Формир и распред ТР'!I22-I9-I10-I11-I15</f>
        <v>11830</v>
      </c>
      <c r="J14" s="48">
        <f>'Формир и распред ТР'!J22-J9-J10-J11-J15</f>
        <v>11730</v>
      </c>
    </row>
    <row r="15" spans="1:11" ht="25.5">
      <c r="A15" s="5"/>
      <c r="B15" s="4" t="s">
        <v>36</v>
      </c>
      <c r="C15" s="5">
        <v>350</v>
      </c>
      <c r="D15" s="49">
        <v>100</v>
      </c>
      <c r="E15" s="51">
        <v>100</v>
      </c>
      <c r="F15" s="51">
        <v>100</v>
      </c>
      <c r="G15" s="51">
        <v>100</v>
      </c>
      <c r="H15" s="51">
        <v>100</v>
      </c>
      <c r="I15" s="51">
        <v>100</v>
      </c>
      <c r="J15" s="51">
        <v>100</v>
      </c>
    </row>
    <row r="16" spans="1:11" ht="27" customHeight="1">
      <c r="A16" s="6" t="s">
        <v>37</v>
      </c>
      <c r="B16" s="3" t="s">
        <v>38</v>
      </c>
      <c r="C16" s="5">
        <v>400</v>
      </c>
      <c r="D16" s="48">
        <f>SUM(D17:D32)</f>
        <v>53200</v>
      </c>
      <c r="E16" s="48">
        <f t="shared" ref="E16:J16" si="2">SUM(E17:E32)</f>
        <v>53450</v>
      </c>
      <c r="F16" s="48">
        <f t="shared" si="2"/>
        <v>53800</v>
      </c>
      <c r="G16" s="48">
        <f t="shared" si="2"/>
        <v>53920</v>
      </c>
      <c r="H16" s="48">
        <f t="shared" si="2"/>
        <v>54130</v>
      </c>
      <c r="I16" s="48">
        <f t="shared" si="2"/>
        <v>54550</v>
      </c>
      <c r="J16" s="48">
        <f t="shared" si="2"/>
        <v>55000</v>
      </c>
      <c r="K16" s="44" t="str">
        <f>IF(SUM(D16:J16)-SUM('Формир и распред ТР'!D21:J21)=0,"V","ошибка! Стр.300=стр.210")</f>
        <v>V</v>
      </c>
    </row>
    <row r="17" spans="1:10" ht="27" customHeight="1">
      <c r="A17" s="5"/>
      <c r="B17" s="8" t="s">
        <v>39</v>
      </c>
      <c r="C17" s="45">
        <v>401</v>
      </c>
      <c r="D17" s="49">
        <v>1308</v>
      </c>
      <c r="E17" s="51">
        <v>1297</v>
      </c>
      <c r="F17" s="51">
        <v>1261</v>
      </c>
      <c r="G17" s="51">
        <v>1170</v>
      </c>
      <c r="H17" s="51">
        <v>1100</v>
      </c>
      <c r="I17" s="51">
        <v>1100</v>
      </c>
      <c r="J17" s="51">
        <v>1100</v>
      </c>
    </row>
    <row r="18" spans="1:10" ht="15" customHeight="1">
      <c r="A18" s="5"/>
      <c r="B18" s="8" t="s">
        <v>40</v>
      </c>
      <c r="C18" s="45">
        <v>402</v>
      </c>
      <c r="D18" s="49">
        <v>0</v>
      </c>
      <c r="E18" s="51">
        <v>0</v>
      </c>
      <c r="F18" s="51">
        <v>45</v>
      </c>
      <c r="G18" s="51">
        <v>36</v>
      </c>
      <c r="H18" s="51">
        <v>45</v>
      </c>
      <c r="I18" s="51">
        <v>45</v>
      </c>
      <c r="J18" s="51">
        <v>45</v>
      </c>
    </row>
    <row r="19" spans="1:10" ht="14.25" customHeight="1">
      <c r="A19" s="5"/>
      <c r="B19" s="8" t="s">
        <v>41</v>
      </c>
      <c r="C19" s="5">
        <v>403</v>
      </c>
      <c r="D19" s="49">
        <v>9</v>
      </c>
      <c r="E19" s="51">
        <v>9</v>
      </c>
      <c r="F19" s="51">
        <v>44</v>
      </c>
      <c r="G19" s="51">
        <v>39</v>
      </c>
      <c r="H19" s="51">
        <v>42</v>
      </c>
      <c r="I19" s="51">
        <v>42</v>
      </c>
      <c r="J19" s="51">
        <v>42</v>
      </c>
    </row>
    <row r="20" spans="1:10" ht="15" customHeight="1">
      <c r="A20" s="5"/>
      <c r="B20" s="8" t="s">
        <v>42</v>
      </c>
      <c r="C20" s="5">
        <v>404</v>
      </c>
      <c r="D20" s="49">
        <v>2312</v>
      </c>
      <c r="E20" s="51">
        <v>2317</v>
      </c>
      <c r="F20" s="51">
        <v>2356</v>
      </c>
      <c r="G20" s="51">
        <v>2314</v>
      </c>
      <c r="H20" s="51">
        <v>2340</v>
      </c>
      <c r="I20" s="51">
        <v>2340</v>
      </c>
      <c r="J20" s="51">
        <v>2340</v>
      </c>
    </row>
    <row r="21" spans="1:10" ht="28.5" customHeight="1">
      <c r="A21" s="5"/>
      <c r="B21" s="8" t="s">
        <v>43</v>
      </c>
      <c r="C21" s="45">
        <v>405</v>
      </c>
      <c r="D21" s="49">
        <v>1202</v>
      </c>
      <c r="E21" s="51">
        <v>1196</v>
      </c>
      <c r="F21" s="51">
        <v>1122</v>
      </c>
      <c r="G21" s="51">
        <v>1130</v>
      </c>
      <c r="H21" s="51">
        <v>1130</v>
      </c>
      <c r="I21" s="51">
        <v>1130</v>
      </c>
      <c r="J21" s="51">
        <v>1130</v>
      </c>
    </row>
    <row r="22" spans="1:10">
      <c r="A22" s="5"/>
      <c r="B22" s="8" t="s">
        <v>44</v>
      </c>
      <c r="C22" s="5">
        <v>406</v>
      </c>
      <c r="D22" s="49">
        <v>6589</v>
      </c>
      <c r="E22" s="51">
        <v>6595</v>
      </c>
      <c r="F22" s="51">
        <v>6582</v>
      </c>
      <c r="G22" s="51">
        <v>6602</v>
      </c>
      <c r="H22" s="51">
        <v>6745</v>
      </c>
      <c r="I22" s="51">
        <v>6745</v>
      </c>
      <c r="J22" s="51">
        <v>6745</v>
      </c>
    </row>
    <row r="23" spans="1:10" ht="52.5" customHeight="1">
      <c r="A23" s="5"/>
      <c r="B23" s="8" t="s">
        <v>45</v>
      </c>
      <c r="C23" s="45">
        <v>407</v>
      </c>
      <c r="D23" s="49">
        <v>8125</v>
      </c>
      <c r="E23" s="51">
        <v>8118</v>
      </c>
      <c r="F23" s="51">
        <v>8102</v>
      </c>
      <c r="G23" s="54">
        <v>8146</v>
      </c>
      <c r="H23" s="54">
        <v>8153</v>
      </c>
      <c r="I23" s="54">
        <v>8153</v>
      </c>
      <c r="J23" s="54">
        <v>8153</v>
      </c>
    </row>
    <row r="24" spans="1:10" ht="13.5" customHeight="1">
      <c r="A24" s="5"/>
      <c r="B24" s="8" t="s">
        <v>46</v>
      </c>
      <c r="C24" s="5">
        <v>408</v>
      </c>
      <c r="D24" s="49">
        <v>5957</v>
      </c>
      <c r="E24" s="51">
        <v>5716</v>
      </c>
      <c r="F24" s="51">
        <v>5882</v>
      </c>
      <c r="G24" s="54">
        <v>5965</v>
      </c>
      <c r="H24" s="54">
        <v>6158</v>
      </c>
      <c r="I24" s="54">
        <v>6185</v>
      </c>
      <c r="J24" s="54">
        <v>6675</v>
      </c>
    </row>
    <row r="25" spans="1:10" ht="14.25" customHeight="1">
      <c r="A25" s="5"/>
      <c r="B25" s="8" t="s">
        <v>47</v>
      </c>
      <c r="C25" s="5">
        <v>409</v>
      </c>
      <c r="D25" s="49">
        <v>2139</v>
      </c>
      <c r="E25" s="51">
        <v>2155</v>
      </c>
      <c r="F25" s="51">
        <v>2185</v>
      </c>
      <c r="G25" s="54">
        <v>2180</v>
      </c>
      <c r="H25" s="54">
        <v>2059</v>
      </c>
      <c r="I25" s="54">
        <v>1817</v>
      </c>
      <c r="J25" s="54">
        <v>1754</v>
      </c>
    </row>
    <row r="26" spans="1:10" ht="14.25" customHeight="1">
      <c r="A26" s="5"/>
      <c r="B26" s="8" t="s">
        <v>48</v>
      </c>
      <c r="C26" s="5">
        <v>410</v>
      </c>
      <c r="D26" s="49">
        <v>439</v>
      </c>
      <c r="E26" s="51">
        <v>458</v>
      </c>
      <c r="F26" s="51">
        <v>473</v>
      </c>
      <c r="G26" s="54">
        <v>471</v>
      </c>
      <c r="H26" s="54">
        <v>452</v>
      </c>
      <c r="I26" s="54">
        <v>670</v>
      </c>
      <c r="J26" s="54">
        <v>700</v>
      </c>
    </row>
    <row r="27" spans="1:10" ht="30" customHeight="1">
      <c r="A27" s="5"/>
      <c r="B27" s="8" t="s">
        <v>49</v>
      </c>
      <c r="C27" s="45">
        <v>411</v>
      </c>
      <c r="D27" s="49">
        <v>5213</v>
      </c>
      <c r="E27" s="51">
        <v>5201</v>
      </c>
      <c r="F27" s="51">
        <v>5236</v>
      </c>
      <c r="G27" s="54">
        <v>5208</v>
      </c>
      <c r="H27" s="54">
        <v>5208</v>
      </c>
      <c r="I27" s="54">
        <v>5208</v>
      </c>
      <c r="J27" s="54">
        <v>5208</v>
      </c>
    </row>
    <row r="28" spans="1:10" ht="39.75" customHeight="1">
      <c r="A28" s="5"/>
      <c r="B28" s="8" t="s">
        <v>50</v>
      </c>
      <c r="C28" s="5">
        <v>412</v>
      </c>
      <c r="D28" s="49">
        <v>1257</v>
      </c>
      <c r="E28" s="51">
        <v>1566</v>
      </c>
      <c r="F28" s="51">
        <v>1479</v>
      </c>
      <c r="G28" s="54">
        <v>1455</v>
      </c>
      <c r="H28" s="54">
        <v>1432</v>
      </c>
      <c r="I28" s="54">
        <v>1427</v>
      </c>
      <c r="J28" s="54">
        <v>1420</v>
      </c>
    </row>
    <row r="29" spans="1:10" ht="14.25" customHeight="1">
      <c r="A29" s="5"/>
      <c r="B29" s="8" t="s">
        <v>51</v>
      </c>
      <c r="C29" s="5">
        <v>413</v>
      </c>
      <c r="D29" s="49">
        <v>4375</v>
      </c>
      <c r="E29" s="51">
        <v>4512</v>
      </c>
      <c r="F29" s="51">
        <v>4583</v>
      </c>
      <c r="G29" s="54">
        <v>4585</v>
      </c>
      <c r="H29" s="54">
        <v>4585</v>
      </c>
      <c r="I29" s="54">
        <v>4585</v>
      </c>
      <c r="J29" s="54">
        <v>4585</v>
      </c>
    </row>
    <row r="30" spans="1:10" ht="29.25" customHeight="1">
      <c r="A30" s="5"/>
      <c r="B30" s="8" t="s">
        <v>52</v>
      </c>
      <c r="C30" s="5">
        <v>414</v>
      </c>
      <c r="D30" s="49">
        <v>10823</v>
      </c>
      <c r="E30" s="51">
        <v>10872</v>
      </c>
      <c r="F30" s="51">
        <v>10959</v>
      </c>
      <c r="G30" s="54">
        <v>11075</v>
      </c>
      <c r="H30" s="54">
        <v>11131</v>
      </c>
      <c r="I30" s="54">
        <v>11553</v>
      </c>
      <c r="J30" s="54">
        <v>11553</v>
      </c>
    </row>
    <row r="31" spans="1:10" ht="29.25" customHeight="1">
      <c r="A31" s="5"/>
      <c r="B31" s="8" t="s">
        <v>53</v>
      </c>
      <c r="C31" s="45">
        <v>415</v>
      </c>
      <c r="D31" s="49">
        <v>3452</v>
      </c>
      <c r="E31" s="51">
        <v>3438</v>
      </c>
      <c r="F31" s="51">
        <v>3491</v>
      </c>
      <c r="G31" s="54">
        <v>3544</v>
      </c>
      <c r="H31" s="54">
        <v>3550</v>
      </c>
      <c r="I31" s="54">
        <v>3550</v>
      </c>
      <c r="J31" s="54">
        <v>3550</v>
      </c>
    </row>
    <row r="32" spans="1:10" ht="16.5" customHeight="1">
      <c r="A32" s="5"/>
      <c r="B32" s="8" t="s">
        <v>54</v>
      </c>
      <c r="C32" s="5">
        <v>416</v>
      </c>
      <c r="D32" s="49">
        <v>0</v>
      </c>
      <c r="E32" s="51">
        <v>0</v>
      </c>
      <c r="F32" s="51">
        <v>0</v>
      </c>
      <c r="G32" s="54">
        <v>0</v>
      </c>
      <c r="H32" s="54">
        <v>0</v>
      </c>
      <c r="I32" s="54">
        <v>0</v>
      </c>
      <c r="J32" s="54">
        <v>0</v>
      </c>
    </row>
    <row r="33" spans="1:10" ht="16.5" customHeight="1">
      <c r="A33" s="15"/>
      <c r="B33" s="16"/>
      <c r="C33" s="15"/>
      <c r="D33" s="15"/>
      <c r="E33" s="17"/>
      <c r="F33" s="17"/>
      <c r="G33" s="18"/>
      <c r="H33" s="18"/>
      <c r="I33" s="18"/>
      <c r="J33" s="18"/>
    </row>
    <row r="34" spans="1:10">
      <c r="B34" s="14"/>
    </row>
    <row r="35" spans="1:10">
      <c r="A35" s="30"/>
      <c r="B35" s="13"/>
    </row>
  </sheetData>
  <mergeCells count="14">
    <mergeCell ref="I6:I7"/>
    <mergeCell ref="J6:J7"/>
    <mergeCell ref="G6:G7"/>
    <mergeCell ref="H6:H7"/>
    <mergeCell ref="A2:J2"/>
    <mergeCell ref="A3:J3"/>
    <mergeCell ref="A5:B5"/>
    <mergeCell ref="E5:J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topLeftCell="C1" workbookViewId="0">
      <selection activeCell="K8" sqref="K8"/>
    </sheetView>
  </sheetViews>
  <sheetFormatPr defaultRowHeight="15"/>
  <cols>
    <col min="1" max="1" width="4.5703125" customWidth="1"/>
    <col min="2" max="2" width="40.7109375" customWidth="1"/>
  </cols>
  <sheetData>
    <row r="1" spans="1:10" ht="32.25" customHeight="1">
      <c r="A1" s="60" t="s">
        <v>101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15.7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</row>
    <row r="3" spans="1:10">
      <c r="A3" s="64"/>
      <c r="B3" s="64"/>
      <c r="C3" s="11"/>
      <c r="D3" s="11"/>
      <c r="E3" s="65" t="s">
        <v>98</v>
      </c>
      <c r="F3" s="65"/>
      <c r="G3" s="65"/>
      <c r="H3" s="65"/>
      <c r="I3" s="65"/>
      <c r="J3" s="65"/>
    </row>
    <row r="4" spans="1:10">
      <c r="A4" s="66" t="s">
        <v>2</v>
      </c>
      <c r="B4" s="66" t="s">
        <v>3</v>
      </c>
      <c r="C4" s="66" t="s">
        <v>4</v>
      </c>
      <c r="D4" s="67" t="s">
        <v>63</v>
      </c>
      <c r="E4" s="67" t="s">
        <v>64</v>
      </c>
      <c r="F4" s="67" t="s">
        <v>65</v>
      </c>
      <c r="G4" s="67" t="s">
        <v>66</v>
      </c>
      <c r="H4" s="67" t="s">
        <v>67</v>
      </c>
      <c r="I4" s="66" t="s">
        <v>68</v>
      </c>
      <c r="J4" s="66" t="s">
        <v>69</v>
      </c>
    </row>
    <row r="5" spans="1:10">
      <c r="A5" s="66"/>
      <c r="B5" s="66"/>
      <c r="C5" s="66"/>
      <c r="D5" s="67"/>
      <c r="E5" s="67"/>
      <c r="F5" s="67"/>
      <c r="G5" s="67"/>
      <c r="H5" s="67"/>
      <c r="I5" s="66"/>
      <c r="J5" s="66"/>
    </row>
    <row r="6" spans="1:10" ht="18" customHeight="1">
      <c r="A6" s="25" t="s">
        <v>55</v>
      </c>
      <c r="B6" s="9" t="s">
        <v>56</v>
      </c>
      <c r="C6" s="5">
        <v>500</v>
      </c>
      <c r="D6" s="49"/>
      <c r="E6" s="55"/>
      <c r="F6" s="55"/>
      <c r="G6" s="55"/>
      <c r="H6" s="55"/>
      <c r="I6" s="55"/>
      <c r="J6" s="55"/>
    </row>
    <row r="7" spans="1:10" ht="39" customHeight="1">
      <c r="A7" s="5"/>
      <c r="B7" s="4" t="s">
        <v>27</v>
      </c>
      <c r="C7" s="5">
        <v>501</v>
      </c>
      <c r="D7" s="59">
        <f>'Формир и распред ТР'!D34/'Формир и распред ТР'!D11*100</f>
        <v>0.46044602241207144</v>
      </c>
      <c r="E7" s="59">
        <f>'Формир и распред ТР'!E34/'Формир и распред ТР'!E11*100</f>
        <v>0.41619093219402603</v>
      </c>
      <c r="F7" s="59">
        <f>'Формир и распред ТР'!F34/'Формир и распред ТР'!F11*100</f>
        <v>0.49451652342110547</v>
      </c>
      <c r="G7" s="59">
        <f>'Формир и распред ТР'!G34/'Формир и распред ТР'!G11*100</f>
        <v>0.47964692150569016</v>
      </c>
      <c r="H7" s="59">
        <f>'Формир и распред ТР'!H34/'Формир и распред ТР'!H11*100</f>
        <v>0.47211943345667984</v>
      </c>
      <c r="I7" s="59">
        <f>'Формир и распред ТР'!I34/'Формир и распред ТР'!I11*100</f>
        <v>0.46727272727272728</v>
      </c>
      <c r="J7" s="59">
        <f>'Формир и распред ТР'!J34/'Формир и распред ТР'!J11*100</f>
        <v>0.4622440504134917</v>
      </c>
    </row>
    <row r="8" spans="1:10" ht="15" customHeight="1">
      <c r="A8" s="5"/>
      <c r="B8" s="4" t="s">
        <v>57</v>
      </c>
      <c r="C8" s="5">
        <v>502</v>
      </c>
      <c r="D8" s="49">
        <v>3421</v>
      </c>
      <c r="E8" s="51">
        <v>3389</v>
      </c>
      <c r="F8" s="51">
        <v>3254</v>
      </c>
      <c r="G8" s="55">
        <v>2829</v>
      </c>
      <c r="H8" s="55">
        <v>2721</v>
      </c>
      <c r="I8" s="55">
        <v>2650</v>
      </c>
      <c r="J8" s="55">
        <v>2600</v>
      </c>
    </row>
    <row r="9" spans="1:10" ht="19.5" customHeight="1">
      <c r="A9" s="5"/>
      <c r="B9" s="8" t="s">
        <v>58</v>
      </c>
      <c r="C9" s="5">
        <v>503</v>
      </c>
      <c r="D9" s="48">
        <f>D8+'Формир и распред ТР'!D21</f>
        <v>56621</v>
      </c>
      <c r="E9" s="48">
        <f>E8+'Формир и распред ТР'!E21</f>
        <v>56839</v>
      </c>
      <c r="F9" s="48">
        <f>F8+'Формир и распред ТР'!F21</f>
        <v>57054</v>
      </c>
      <c r="G9" s="48">
        <f>G8+'Формир и распред ТР'!G21</f>
        <v>56749</v>
      </c>
      <c r="H9" s="48">
        <f>H8+'Формир и распред ТР'!H21</f>
        <v>56851</v>
      </c>
      <c r="I9" s="48">
        <f>I8+'Формир и распред ТР'!I21</f>
        <v>57200</v>
      </c>
      <c r="J9" s="48">
        <f>J8+'Формир и распред ТР'!J21</f>
        <v>57600</v>
      </c>
    </row>
    <row r="10" spans="1:10" ht="27.75" customHeight="1">
      <c r="A10" s="5"/>
      <c r="B10" s="10" t="s">
        <v>59</v>
      </c>
      <c r="C10" s="5">
        <v>504</v>
      </c>
      <c r="D10" s="59">
        <f>D8/D9*100</f>
        <v>6.0419279066070892</v>
      </c>
      <c r="E10" s="59">
        <f t="shared" ref="E10:J10" si="0">E8/E9*100</f>
        <v>5.962455356357431</v>
      </c>
      <c r="F10" s="59">
        <f t="shared" si="0"/>
        <v>5.7033687383881944</v>
      </c>
      <c r="G10" s="59">
        <f t="shared" si="0"/>
        <v>4.9851098697774407</v>
      </c>
      <c r="H10" s="59">
        <f t="shared" si="0"/>
        <v>4.786195493482964</v>
      </c>
      <c r="I10" s="59">
        <f t="shared" si="0"/>
        <v>4.6328671328671325</v>
      </c>
      <c r="J10" s="59">
        <f t="shared" si="0"/>
        <v>4.5138888888888884</v>
      </c>
    </row>
    <row r="11" spans="1:10" ht="38.25" customHeight="1">
      <c r="A11" s="7"/>
      <c r="B11" s="8" t="s">
        <v>104</v>
      </c>
      <c r="C11" s="5">
        <v>505</v>
      </c>
      <c r="D11" s="49">
        <v>540</v>
      </c>
      <c r="E11" s="53">
        <v>440</v>
      </c>
      <c r="F11" s="53">
        <v>520</v>
      </c>
      <c r="G11" s="55">
        <v>520</v>
      </c>
      <c r="H11" s="55">
        <v>540</v>
      </c>
      <c r="I11" s="55">
        <v>2000</v>
      </c>
      <c r="J11" s="55">
        <v>540</v>
      </c>
    </row>
    <row r="12" spans="1:10" ht="41.25" customHeight="1">
      <c r="A12" s="7"/>
      <c r="B12" s="8" t="s">
        <v>60</v>
      </c>
      <c r="C12" s="5">
        <v>506</v>
      </c>
      <c r="D12" s="49">
        <v>320</v>
      </c>
      <c r="E12" s="53">
        <v>70</v>
      </c>
      <c r="F12" s="53">
        <v>711</v>
      </c>
      <c r="G12" s="55">
        <v>468</v>
      </c>
      <c r="H12" s="55">
        <v>70</v>
      </c>
      <c r="I12" s="55">
        <v>70</v>
      </c>
      <c r="J12" s="55">
        <v>70</v>
      </c>
    </row>
  </sheetData>
  <mergeCells count="14">
    <mergeCell ref="G4:G5"/>
    <mergeCell ref="H4:H5"/>
    <mergeCell ref="I4:I5"/>
    <mergeCell ref="J4:J5"/>
    <mergeCell ref="A1:J1"/>
    <mergeCell ref="A2:J2"/>
    <mergeCell ref="A3:B3"/>
    <mergeCell ref="E3:J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73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I60"/>
  <sheetViews>
    <sheetView view="pageBreakPreview" zoomScaleNormal="100" zoomScaleSheetLayoutView="100" workbookViewId="0">
      <selection activeCell="G9" sqref="G9"/>
    </sheetView>
  </sheetViews>
  <sheetFormatPr defaultRowHeight="15"/>
  <cols>
    <col min="1" max="1" width="3.42578125" customWidth="1"/>
    <col min="2" max="2" width="39.140625" customWidth="1"/>
    <col min="3" max="3" width="6.42578125" customWidth="1"/>
    <col min="4" max="4" width="9.5703125" customWidth="1"/>
    <col min="7" max="7" width="8" customWidth="1"/>
    <col min="8" max="8" width="8.5703125" customWidth="1"/>
  </cols>
  <sheetData>
    <row r="1" spans="1:9" ht="12" customHeight="1"/>
    <row r="2" spans="1:9" ht="34.5" customHeight="1">
      <c r="A2" s="60" t="s">
        <v>106</v>
      </c>
      <c r="B2" s="60"/>
      <c r="C2" s="60"/>
      <c r="D2" s="60"/>
      <c r="E2" s="60"/>
      <c r="F2" s="60"/>
      <c r="G2" s="60"/>
      <c r="H2" s="60"/>
    </row>
    <row r="3" spans="1:9" ht="15.7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9">
      <c r="A4" s="64"/>
      <c r="B4" s="64"/>
      <c r="C4" s="11"/>
      <c r="D4" s="65" t="s">
        <v>1</v>
      </c>
      <c r="E4" s="65"/>
      <c r="F4" s="65"/>
      <c r="G4" s="65"/>
      <c r="H4" s="65"/>
    </row>
    <row r="5" spans="1:9" ht="19.5" customHeight="1">
      <c r="A5" s="66" t="s">
        <v>2</v>
      </c>
      <c r="B5" s="66" t="s">
        <v>3</v>
      </c>
      <c r="C5" s="66" t="s">
        <v>4</v>
      </c>
      <c r="D5" s="67" t="s">
        <v>67</v>
      </c>
      <c r="E5" s="67" t="s">
        <v>68</v>
      </c>
      <c r="F5" s="67" t="s">
        <v>69</v>
      </c>
      <c r="G5" s="66" t="s">
        <v>5</v>
      </c>
      <c r="H5" s="66"/>
    </row>
    <row r="6" spans="1:9">
      <c r="A6" s="66"/>
      <c r="B6" s="66"/>
      <c r="C6" s="66"/>
      <c r="D6" s="67"/>
      <c r="E6" s="67"/>
      <c r="F6" s="67"/>
      <c r="G6" s="2" t="s">
        <v>66</v>
      </c>
      <c r="H6" s="2" t="s">
        <v>65</v>
      </c>
    </row>
    <row r="7" spans="1:9" ht="27.75" customHeight="1">
      <c r="A7" s="6"/>
      <c r="B7" s="3" t="s">
        <v>61</v>
      </c>
      <c r="C7" s="5">
        <v>10</v>
      </c>
      <c r="D7" s="31">
        <f>'Формир и распред ТР'!H6/1000</f>
        <v>101.59399999999999</v>
      </c>
      <c r="E7" s="31">
        <f>'Формир и распред ТР'!I6/1000</f>
        <v>105.71599999999999</v>
      </c>
      <c r="F7" s="31">
        <f>'Формир и распред ТР'!J6/1000</f>
        <v>109.175</v>
      </c>
      <c r="G7" s="31">
        <f>'Формир и распред ТР'!G6/1000</f>
        <v>98.361999999999995</v>
      </c>
      <c r="H7" s="31">
        <f>'Формир и распред ТР'!F6/1000</f>
        <v>93.34</v>
      </c>
      <c r="I7" s="19"/>
    </row>
    <row r="8" spans="1:9" ht="13.5" customHeight="1">
      <c r="A8" s="5"/>
      <c r="B8" s="4" t="s">
        <v>6</v>
      </c>
      <c r="C8" s="5">
        <v>11</v>
      </c>
      <c r="D8" s="31">
        <f>'Формир и распред ТР'!H7/1000</f>
        <v>61.45</v>
      </c>
      <c r="E8" s="31">
        <f>'Формир и распред ТР'!I7/1000</f>
        <v>63.78</v>
      </c>
      <c r="F8" s="31">
        <f>'Формир и распред ТР'!J7/1000</f>
        <v>65.78</v>
      </c>
      <c r="G8" s="31">
        <f>'Формир и распред ТР'!G7/1000</f>
        <v>59.5</v>
      </c>
      <c r="H8" s="31">
        <f>'Формир и распред ТР'!F7/1000</f>
        <v>56.58</v>
      </c>
      <c r="I8" s="19"/>
    </row>
    <row r="9" spans="1:9" ht="13.5" customHeight="1">
      <c r="A9" s="5"/>
      <c r="B9" s="4" t="s">
        <v>7</v>
      </c>
      <c r="C9" s="5">
        <v>12</v>
      </c>
      <c r="D9" s="31">
        <f>'Формир и распред ТР'!H8/1000</f>
        <v>40.143999999999998</v>
      </c>
      <c r="E9" s="31">
        <f>'Формир и распред ТР'!I8/1000</f>
        <v>41.936</v>
      </c>
      <c r="F9" s="31">
        <f>'Формир и распред ТР'!J8/1000</f>
        <v>43.395000000000003</v>
      </c>
      <c r="G9" s="31">
        <f>'Формир и распред ТР'!G8/1000</f>
        <v>38.862000000000002</v>
      </c>
      <c r="H9" s="31">
        <f>'Формир и распред ТР'!F8/1000</f>
        <v>36.76</v>
      </c>
      <c r="I9" s="19"/>
    </row>
    <row r="10" spans="1:9" ht="27.75" customHeight="1">
      <c r="A10" s="6" t="s">
        <v>8</v>
      </c>
      <c r="B10" s="3" t="s">
        <v>9</v>
      </c>
      <c r="C10" s="5">
        <v>100</v>
      </c>
      <c r="D10" s="31">
        <f>'Формир и распред ТР'!H9/1000</f>
        <v>68.926000000000002</v>
      </c>
      <c r="E10" s="31">
        <f>'Формир и распред ТР'!I9/1000</f>
        <v>69.781999999999996</v>
      </c>
      <c r="F10" s="31">
        <f>'Формир и распред ТР'!J9/1000</f>
        <v>70.94</v>
      </c>
      <c r="G10" s="31">
        <f>'Формир и распред ТР'!G9/1000</f>
        <v>67.102999999999994</v>
      </c>
      <c r="H10" s="31">
        <f>'Формир и распред ТР'!F9/1000</f>
        <v>66.811000000000007</v>
      </c>
    </row>
    <row r="11" spans="1:9" ht="40.5" customHeight="1">
      <c r="A11" s="5"/>
      <c r="B11" s="4" t="s">
        <v>10</v>
      </c>
      <c r="C11" s="5">
        <v>110</v>
      </c>
      <c r="D11" s="31">
        <f>'Формир и распред ТР'!H10/1000</f>
        <v>55.695</v>
      </c>
      <c r="E11" s="31">
        <f>'Формир и распред ТР'!I10/1000</f>
        <v>55.84</v>
      </c>
      <c r="F11" s="31">
        <f>'Формир и распред ТР'!J10/1000</f>
        <v>56.23</v>
      </c>
      <c r="G11" s="31">
        <f>'Формир и распред ТР'!G10/1000</f>
        <v>55.67</v>
      </c>
      <c r="H11" s="31">
        <f>'Формир и распред ТР'!F10/1000</f>
        <v>55.65</v>
      </c>
    </row>
    <row r="12" spans="1:9" ht="24.75" customHeight="1">
      <c r="A12" s="5"/>
      <c r="B12" s="4" t="s">
        <v>11</v>
      </c>
      <c r="C12" s="5">
        <v>111</v>
      </c>
      <c r="D12" s="31">
        <f>'Формир и распред ТР'!H11/1000</f>
        <v>54.859000000000002</v>
      </c>
      <c r="E12" s="31">
        <f>'Формир и распред ТР'!I11/1000</f>
        <v>55</v>
      </c>
      <c r="F12" s="31">
        <f>'Формир и распред ТР'!J11/1000</f>
        <v>55.381999999999998</v>
      </c>
      <c r="G12" s="31">
        <f>'Формир и распред ТР'!G11/1000</f>
        <v>54.832000000000001</v>
      </c>
      <c r="H12" s="31">
        <f>'Формир и распред ТР'!F11/1000</f>
        <v>54.801000000000002</v>
      </c>
    </row>
    <row r="13" spans="1:9" ht="26.25" customHeight="1">
      <c r="A13" s="5"/>
      <c r="B13" s="4" t="s">
        <v>12</v>
      </c>
      <c r="C13" s="5">
        <v>112</v>
      </c>
      <c r="D13" s="31">
        <f>'Формир и распред ТР'!H12/1000</f>
        <v>0.61299999999999999</v>
      </c>
      <c r="E13" s="31">
        <f>'Формир и распред ТР'!I12/1000</f>
        <v>0.61599999999999999</v>
      </c>
      <c r="F13" s="31">
        <f>'Формир и распред ТР'!J12/1000</f>
        <v>0.622</v>
      </c>
      <c r="G13" s="31">
        <f>'Формир и распред ТР'!G12/1000</f>
        <v>0.61499999999999999</v>
      </c>
      <c r="H13" s="31">
        <f>'Формир и распред ТР'!F12/1000</f>
        <v>0.58899999999999997</v>
      </c>
    </row>
    <row r="14" spans="1:9" ht="39" customHeight="1">
      <c r="A14" s="5"/>
      <c r="B14" s="4" t="s">
        <v>13</v>
      </c>
      <c r="C14" s="45">
        <v>113</v>
      </c>
      <c r="D14" s="31">
        <f>'Формир и распред ТР'!H13/1000</f>
        <v>0.223</v>
      </c>
      <c r="E14" s="31">
        <f>'Формир и распред ТР'!I13/1000</f>
        <v>0.224</v>
      </c>
      <c r="F14" s="31">
        <f>'Формир и распред ТР'!J13/1000</f>
        <v>0.22600000000000001</v>
      </c>
      <c r="G14" s="31">
        <f>'Формир и распред ТР'!G13/1000</f>
        <v>0.223</v>
      </c>
      <c r="H14" s="31">
        <f>'Формир и распред ТР'!F13/1000</f>
        <v>0.26</v>
      </c>
    </row>
    <row r="15" spans="1:9" ht="15.75" customHeight="1">
      <c r="A15" s="5"/>
      <c r="B15" s="4" t="s">
        <v>14</v>
      </c>
      <c r="C15" s="5">
        <v>120</v>
      </c>
      <c r="D15" s="31">
        <f>'Формир и распред ТР'!H14/1000</f>
        <v>5.2</v>
      </c>
      <c r="E15" s="31">
        <f>'Формир и распред ТР'!I14/1000</f>
        <v>5.2</v>
      </c>
      <c r="F15" s="31">
        <f>'Формир и распред ТР'!J14/1000</f>
        <v>5.2</v>
      </c>
      <c r="G15" s="31">
        <f>'Формир и распред ТР'!G14/1000</f>
        <v>4.05</v>
      </c>
      <c r="H15" s="31">
        <f>'Формир и распред ТР'!F14/1000</f>
        <v>4.306</v>
      </c>
    </row>
    <row r="16" spans="1:9" ht="16.5" customHeight="1">
      <c r="A16" s="5"/>
      <c r="B16" s="4" t="s">
        <v>15</v>
      </c>
      <c r="C16" s="5">
        <v>130</v>
      </c>
      <c r="D16" s="31">
        <f>'Формир и распред ТР'!H15/1000</f>
        <v>0.42499999999999999</v>
      </c>
      <c r="E16" s="31">
        <f>'Формир и распред ТР'!I15/1000</f>
        <v>0.42499999999999999</v>
      </c>
      <c r="F16" s="31">
        <f>'Формир и распред ТР'!J15/1000</f>
        <v>0.42499999999999999</v>
      </c>
      <c r="G16" s="31">
        <f>'Формир и распред ТР'!G15/1000</f>
        <v>0.42499999999999999</v>
      </c>
      <c r="H16" s="31">
        <f>'Формир и распред ТР'!F15/1000</f>
        <v>0.41499999999999998</v>
      </c>
    </row>
    <row r="17" spans="1:8" ht="25.5" customHeight="1">
      <c r="A17" s="5"/>
      <c r="B17" s="4" t="s">
        <v>16</v>
      </c>
      <c r="C17" s="5">
        <v>140</v>
      </c>
      <c r="D17" s="31">
        <f>'Формир и распред ТР'!H16/1000</f>
        <v>-5.3999999999999999E-2</v>
      </c>
      <c r="E17" s="31">
        <f>'Формир и распред ТР'!I16/1000</f>
        <v>-5.3999999999999999E-2</v>
      </c>
      <c r="F17" s="31">
        <f>'Формир и распред ТР'!J16/1000</f>
        <v>-5.3999999999999999E-2</v>
      </c>
      <c r="G17" s="31">
        <f>'Формир и распред ТР'!G16/1000</f>
        <v>-5.3999999999999999E-2</v>
      </c>
      <c r="H17" s="31">
        <f>'Формир и распред ТР'!F16/1000</f>
        <v>-0.05</v>
      </c>
    </row>
    <row r="18" spans="1:8" ht="39" customHeight="1">
      <c r="A18" s="5"/>
      <c r="B18" s="4" t="s">
        <v>17</v>
      </c>
      <c r="C18" s="5">
        <v>150</v>
      </c>
      <c r="D18" s="31">
        <f>'Формир и распред ТР'!H17/1000</f>
        <v>8.4960000000000004</v>
      </c>
      <c r="E18" s="31">
        <f>'Формир и распред ТР'!I17/1000</f>
        <v>9.2110000000000003</v>
      </c>
      <c r="F18" s="31">
        <f>'Формир и распред ТР'!J17/1000</f>
        <v>9.9870000000000001</v>
      </c>
      <c r="G18" s="31">
        <f>'Формир и распред ТР'!G17/1000</f>
        <v>7.85</v>
      </c>
      <c r="H18" s="31">
        <f>'Формир и распред ТР'!F17/1000</f>
        <v>7.3390000000000004</v>
      </c>
    </row>
    <row r="19" spans="1:8" ht="26.25" customHeight="1">
      <c r="A19" s="5"/>
      <c r="B19" s="4" t="s">
        <v>18</v>
      </c>
      <c r="C19" s="5">
        <v>151</v>
      </c>
      <c r="D19" s="31">
        <f>'Формир и распред ТР'!H18/1000</f>
        <v>8.3000000000000004E-2</v>
      </c>
      <c r="E19" s="31">
        <f>'Формир и распред ТР'!I18/1000</f>
        <v>8.3000000000000004E-2</v>
      </c>
      <c r="F19" s="31">
        <f>'Формир и распред ТР'!J18/1000</f>
        <v>8.3000000000000004E-2</v>
      </c>
      <c r="G19" s="31">
        <f>'Формир и распред ТР'!G18/1000</f>
        <v>9.6000000000000002E-2</v>
      </c>
      <c r="H19" s="31">
        <f>'Формир и распред ТР'!F18/1000</f>
        <v>0.20699999999999999</v>
      </c>
    </row>
    <row r="20" spans="1:8" ht="27" customHeight="1">
      <c r="A20" s="5"/>
      <c r="B20" s="4" t="s">
        <v>19</v>
      </c>
      <c r="C20" s="5">
        <v>152</v>
      </c>
      <c r="D20" s="31">
        <f>'Формир и распред ТР'!H19/1000</f>
        <v>8.4130000000000003</v>
      </c>
      <c r="E20" s="31">
        <f>'Формир и распред ТР'!I19/1000</f>
        <v>9.1280000000000001</v>
      </c>
      <c r="F20" s="31">
        <f>'Формир и распред ТР'!J19/1000</f>
        <v>9.9039999999999999</v>
      </c>
      <c r="G20" s="31">
        <f>'Формир и распред ТР'!G19/1000</f>
        <v>7.7539999999999996</v>
      </c>
      <c r="H20" s="31">
        <f>'Формир и распред ТР'!F19/1000</f>
        <v>7.1319999999999997</v>
      </c>
    </row>
    <row r="21" spans="1:8" ht="29.25" customHeight="1">
      <c r="A21" s="6" t="s">
        <v>20</v>
      </c>
      <c r="B21" s="3" t="s">
        <v>21</v>
      </c>
      <c r="C21" s="5">
        <v>200</v>
      </c>
      <c r="D21" s="31">
        <f>'Формир и распред ТР'!H20/1000</f>
        <v>68.926000000000002</v>
      </c>
      <c r="E21" s="31">
        <f>'Формир и распред ТР'!I20/1000</f>
        <v>69.781999999999996</v>
      </c>
      <c r="F21" s="31">
        <f>'Формир и распред ТР'!J20/1000</f>
        <v>70.94</v>
      </c>
      <c r="G21" s="31">
        <f>'Формир и распред ТР'!G20/1000</f>
        <v>67.102999999999994</v>
      </c>
      <c r="H21" s="31">
        <f>'Формир и распред ТР'!F20/1000</f>
        <v>66.811000000000007</v>
      </c>
    </row>
    <row r="22" spans="1:8" ht="28.5" customHeight="1">
      <c r="A22" s="6"/>
      <c r="B22" s="4" t="s">
        <v>62</v>
      </c>
      <c r="C22" s="5">
        <v>210</v>
      </c>
      <c r="D22" s="31">
        <f>'Формир и распред ТР'!H21/1000</f>
        <v>54.13</v>
      </c>
      <c r="E22" s="31">
        <f>'Формир и распред ТР'!I21/1000</f>
        <v>54.55</v>
      </c>
      <c r="F22" s="31">
        <f>'Формир и распред ТР'!J21/1000</f>
        <v>55</v>
      </c>
      <c r="G22" s="31">
        <f>'Формир и распред ТР'!G21/1000</f>
        <v>53.92</v>
      </c>
      <c r="H22" s="31">
        <f>'Формир и распред ТР'!F21/1000</f>
        <v>53.8</v>
      </c>
    </row>
    <row r="23" spans="1:8" ht="29.25" customHeight="1">
      <c r="A23" s="5"/>
      <c r="B23" s="4" t="s">
        <v>22</v>
      </c>
      <c r="C23" s="5">
        <v>220</v>
      </c>
      <c r="D23" s="31">
        <f>'Формир и распред ТР'!H25/1000</f>
        <v>14.795999999999999</v>
      </c>
      <c r="E23" s="31">
        <f>'Формир и распред ТР'!I25/1000</f>
        <v>15.231999999999999</v>
      </c>
      <c r="F23" s="31">
        <f>'Формир и распред ТР'!J25/1000</f>
        <v>15.94</v>
      </c>
      <c r="G23" s="31">
        <f>'Формир и распред ТР'!G25/1000</f>
        <v>13.183</v>
      </c>
      <c r="H23" s="31">
        <f>'Формир и распред ТР'!F25/1000</f>
        <v>13.010999999999999</v>
      </c>
    </row>
    <row r="24" spans="1:8" ht="26.25" customHeight="1">
      <c r="A24" s="5"/>
      <c r="B24" s="4" t="s">
        <v>23</v>
      </c>
      <c r="C24" s="45">
        <v>221</v>
      </c>
      <c r="D24" s="31">
        <f>'Формир и распред ТР'!H26/1000</f>
        <v>2.7789999999999999</v>
      </c>
      <c r="E24" s="31">
        <f>'Формир и распред ТР'!I26/1000</f>
        <v>2.7909999999999999</v>
      </c>
      <c r="F24" s="31">
        <f>'Формир и распред ТР'!J26/1000</f>
        <v>2.8039999999999998</v>
      </c>
      <c r="G24" s="31">
        <f>'Формир и распред ТР'!G26/1000</f>
        <v>2.746</v>
      </c>
      <c r="H24" s="31">
        <f>'Формир и распред ТР'!F26/1000</f>
        <v>2.6859999999999999</v>
      </c>
    </row>
    <row r="25" spans="1:8" ht="38.25" customHeight="1">
      <c r="A25" s="5"/>
      <c r="B25" s="4" t="s">
        <v>25</v>
      </c>
      <c r="C25" s="45">
        <v>222</v>
      </c>
      <c r="D25" s="31">
        <f>'Формир и распред ТР'!H34/1000</f>
        <v>0.25900000000000001</v>
      </c>
      <c r="E25" s="31">
        <f>'Формир и распред ТР'!I34/1000</f>
        <v>0.25700000000000001</v>
      </c>
      <c r="F25" s="31">
        <f>'Формир и распред ТР'!J34/1000</f>
        <v>0.25600000000000001</v>
      </c>
      <c r="G25" s="31">
        <f>'Формир и распред ТР'!G34/1000</f>
        <v>0.26300000000000001</v>
      </c>
      <c r="H25" s="31">
        <f>'Формир и распред ТР'!F34/1000</f>
        <v>0.27100000000000002</v>
      </c>
    </row>
    <row r="26" spans="1:8" ht="40.5" customHeight="1">
      <c r="A26" s="5"/>
      <c r="B26" s="4" t="s">
        <v>26</v>
      </c>
      <c r="C26" s="45">
        <v>223</v>
      </c>
      <c r="D26" s="31">
        <f>'Формир и распред ТР'!H35/1000</f>
        <v>11.757999999999999</v>
      </c>
      <c r="E26" s="31">
        <f>'Формир и распред ТР'!I35/1000</f>
        <v>12.183999999999999</v>
      </c>
      <c r="F26" s="31">
        <f>'Формир и распред ТР'!J35/1000</f>
        <v>12.88</v>
      </c>
      <c r="G26" s="31">
        <f>'Формир и распред ТР'!G35/1000</f>
        <v>10.173999999999999</v>
      </c>
      <c r="H26" s="31">
        <f>'Формир и распред ТР'!F35/1000</f>
        <v>10.054</v>
      </c>
    </row>
    <row r="27" spans="1:8" ht="42.75" customHeight="1">
      <c r="A27" s="6" t="s">
        <v>28</v>
      </c>
      <c r="B27" s="3" t="s">
        <v>29</v>
      </c>
      <c r="C27" s="5">
        <v>300</v>
      </c>
      <c r="D27" s="26">
        <f>'распред по ФС и ВЭД'!H8/1000</f>
        <v>54.13</v>
      </c>
      <c r="E27" s="26">
        <f>'распред по ФС и ВЭД'!I8/1000</f>
        <v>54.55</v>
      </c>
      <c r="F27" s="26">
        <f>'распред по ФС и ВЭД'!J8/1000</f>
        <v>55</v>
      </c>
      <c r="G27" s="26">
        <f>'распред по ФС и ВЭД'!G8/1000</f>
        <v>53.92</v>
      </c>
      <c r="H27" s="26">
        <f>'распред по ФС и ВЭД'!F8/1000</f>
        <v>53.8</v>
      </c>
    </row>
    <row r="28" spans="1:8" ht="16.5" customHeight="1">
      <c r="A28" s="5"/>
      <c r="B28" s="4" t="s">
        <v>30</v>
      </c>
      <c r="C28" s="5">
        <v>310</v>
      </c>
      <c r="D28" s="26">
        <f>'распред по ФС и ВЭД'!H9/1000</f>
        <v>11.56</v>
      </c>
      <c r="E28" s="26">
        <f>'распред по ФС и ВЭД'!I9/1000</f>
        <v>11.6</v>
      </c>
      <c r="F28" s="26">
        <f>'распред по ФС и ВЭД'!J9/1000</f>
        <v>11.7</v>
      </c>
      <c r="G28" s="26">
        <f>'распред по ФС и ВЭД'!G9/1000</f>
        <v>11.5</v>
      </c>
      <c r="H28" s="26">
        <f>'распред по ФС и ВЭД'!F9/1000</f>
        <v>11.5</v>
      </c>
    </row>
    <row r="29" spans="1:8" ht="16.5" customHeight="1">
      <c r="A29" s="5"/>
      <c r="B29" s="4" t="s">
        <v>31</v>
      </c>
      <c r="C29" s="5">
        <v>320</v>
      </c>
      <c r="D29" s="26">
        <f>'распред по ФС и ВЭД'!H10/1000</f>
        <v>1.75</v>
      </c>
      <c r="E29" s="26">
        <f>'распред по ФС и ВЭД'!I10/1000</f>
        <v>1.8</v>
      </c>
      <c r="F29" s="26">
        <f>'распред по ФС и ВЭД'!J10/1000</f>
        <v>1.81</v>
      </c>
      <c r="G29" s="26">
        <f>'распред по ФС и ВЭД'!G10/1000</f>
        <v>1.77</v>
      </c>
      <c r="H29" s="26">
        <f>'распред по ФС и ВЭД'!F10/1000</f>
        <v>1.76</v>
      </c>
    </row>
    <row r="30" spans="1:8" ht="26.25" customHeight="1">
      <c r="A30" s="5"/>
      <c r="B30" s="4" t="s">
        <v>32</v>
      </c>
      <c r="C30" s="5">
        <v>330</v>
      </c>
      <c r="D30" s="26">
        <f>'распред по ФС и ВЭД'!H11/1000</f>
        <v>0</v>
      </c>
      <c r="E30" s="26">
        <f>'распред по ФС и ВЭД'!I11/1000</f>
        <v>0</v>
      </c>
      <c r="F30" s="26">
        <f>'распред по ФС и ВЭД'!J11/1000</f>
        <v>0</v>
      </c>
      <c r="G30" s="26">
        <f>'распред по ФС и ВЭД'!G11/1000</f>
        <v>0</v>
      </c>
      <c r="H30" s="26">
        <f>'распред по ФС и ВЭД'!F11/1000</f>
        <v>0</v>
      </c>
    </row>
    <row r="31" spans="1:8" ht="13.5" customHeight="1">
      <c r="A31" s="5"/>
      <c r="B31" s="4" t="s">
        <v>33</v>
      </c>
      <c r="C31" s="5">
        <v>340</v>
      </c>
      <c r="D31" s="26">
        <f>'распред по ФС и ВЭД'!H12/1000</f>
        <v>40.72</v>
      </c>
      <c r="E31" s="26">
        <f>'распред по ФС и ВЭД'!I12/1000</f>
        <v>41.05</v>
      </c>
      <c r="F31" s="26">
        <f>'распред по ФС и ВЭД'!J12/1000</f>
        <v>41.39</v>
      </c>
      <c r="G31" s="26">
        <f>'распред по ФС и ВЭД'!G12/1000</f>
        <v>40.549999999999997</v>
      </c>
      <c r="H31" s="26">
        <f>'распред по ФС и ВЭД'!F12/1000</f>
        <v>40.44</v>
      </c>
    </row>
    <row r="32" spans="1:8" ht="64.5" customHeight="1">
      <c r="A32" s="7"/>
      <c r="B32" s="4" t="s">
        <v>34</v>
      </c>
      <c r="C32" s="45">
        <v>341</v>
      </c>
      <c r="D32" s="26">
        <f>'распред по ФС и ВЭД'!H13/1000</f>
        <v>28.81</v>
      </c>
      <c r="E32" s="26">
        <f>'распред по ФС и ВЭД'!I13/1000</f>
        <v>29.22</v>
      </c>
      <c r="F32" s="26">
        <f>'распред по ФС и ВЭД'!J13/1000</f>
        <v>29.66</v>
      </c>
      <c r="G32" s="26">
        <f>'распред по ФС и ВЭД'!G13/1000</f>
        <v>28.61</v>
      </c>
      <c r="H32" s="26">
        <f>'распред по ФС и ВЭД'!F13/1000</f>
        <v>28.497</v>
      </c>
    </row>
    <row r="33" spans="1:8" ht="15" customHeight="1">
      <c r="A33" s="5"/>
      <c r="B33" s="4" t="s">
        <v>35</v>
      </c>
      <c r="C33" s="5">
        <v>342</v>
      </c>
      <c r="D33" s="26">
        <f>'распред по ФС и ВЭД'!H14/1000</f>
        <v>11.91</v>
      </c>
      <c r="E33" s="26">
        <f>'распред по ФС и ВЭД'!I14/1000</f>
        <v>11.83</v>
      </c>
      <c r="F33" s="26">
        <f>'распред по ФС и ВЭД'!J14/1000</f>
        <v>11.73</v>
      </c>
      <c r="G33" s="26">
        <f>'распред по ФС и ВЭД'!G14/1000</f>
        <v>11.94</v>
      </c>
      <c r="H33" s="26">
        <f>'распред по ФС и ВЭД'!F14/1000</f>
        <v>11.943</v>
      </c>
    </row>
    <row r="34" spans="1:8" ht="28.5" customHeight="1">
      <c r="A34" s="5"/>
      <c r="B34" s="4" t="s">
        <v>36</v>
      </c>
      <c r="C34" s="5">
        <v>350</v>
      </c>
      <c r="D34" s="26">
        <f>'распред по ФС и ВЭД'!H15/1000</f>
        <v>0.1</v>
      </c>
      <c r="E34" s="26">
        <f>'распред по ФС и ВЭД'!I15/1000</f>
        <v>0.1</v>
      </c>
      <c r="F34" s="26">
        <f>'распред по ФС и ВЭД'!J15/1000</f>
        <v>0.1</v>
      </c>
      <c r="G34" s="26">
        <f>'распред по ФС и ВЭД'!G15/1000</f>
        <v>0.1</v>
      </c>
      <c r="H34" s="26">
        <f>'распред по ФС и ВЭД'!F15/1000</f>
        <v>0.1</v>
      </c>
    </row>
    <row r="35" spans="1:8" ht="30" customHeight="1">
      <c r="A35" s="6" t="s">
        <v>37</v>
      </c>
      <c r="B35" s="3" t="s">
        <v>38</v>
      </c>
      <c r="C35" s="5">
        <v>400</v>
      </c>
      <c r="D35" s="26">
        <f>'распред по ФС и ВЭД'!H16/1000</f>
        <v>54.13</v>
      </c>
      <c r="E35" s="26">
        <f>'распред по ФС и ВЭД'!I16/1000</f>
        <v>54.55</v>
      </c>
      <c r="F35" s="26">
        <f>'распред по ФС и ВЭД'!J16/1000</f>
        <v>55</v>
      </c>
      <c r="G35" s="26">
        <f>'распред по ФС и ВЭД'!G16/1000</f>
        <v>53.92</v>
      </c>
      <c r="H35" s="26">
        <f>'распред по ФС и ВЭД'!F16/1000</f>
        <v>53.8</v>
      </c>
    </row>
    <row r="36" spans="1:8" ht="15.75" customHeight="1">
      <c r="A36" s="5"/>
      <c r="B36" s="8" t="s">
        <v>39</v>
      </c>
      <c r="C36" s="45">
        <v>401</v>
      </c>
      <c r="D36" s="26">
        <f>'распред по ФС и ВЭД'!H17/1000</f>
        <v>1.1000000000000001</v>
      </c>
      <c r="E36" s="26">
        <f>'распред по ФС и ВЭД'!I17/1000</f>
        <v>1.1000000000000001</v>
      </c>
      <c r="F36" s="26">
        <f>'распред по ФС и ВЭД'!J17/1000</f>
        <v>1.1000000000000001</v>
      </c>
      <c r="G36" s="26">
        <f>'распред по ФС и ВЭД'!G17/1000</f>
        <v>1.17</v>
      </c>
      <c r="H36" s="26">
        <f>'распред по ФС и ВЭД'!F17/1000</f>
        <v>1.2609999999999999</v>
      </c>
    </row>
    <row r="37" spans="1:8" ht="15" customHeight="1">
      <c r="A37" s="5"/>
      <c r="B37" s="8" t="s">
        <v>40</v>
      </c>
      <c r="C37" s="45">
        <v>402</v>
      </c>
      <c r="D37" s="26">
        <f>'распред по ФС и ВЭД'!H18/1000</f>
        <v>4.4999999999999998E-2</v>
      </c>
      <c r="E37" s="26">
        <f>'распред по ФС и ВЭД'!I18/1000</f>
        <v>4.4999999999999998E-2</v>
      </c>
      <c r="F37" s="26">
        <f>'распред по ФС и ВЭД'!J18/1000</f>
        <v>4.4999999999999998E-2</v>
      </c>
      <c r="G37" s="26">
        <f>'распред по ФС и ВЭД'!G18/1000</f>
        <v>3.5999999999999997E-2</v>
      </c>
      <c r="H37" s="26">
        <f>'распред по ФС и ВЭД'!F18/1000</f>
        <v>4.4999999999999998E-2</v>
      </c>
    </row>
    <row r="38" spans="1:8" ht="14.25" customHeight="1">
      <c r="A38" s="5"/>
      <c r="B38" s="8" t="s">
        <v>41</v>
      </c>
      <c r="C38" s="5">
        <v>403</v>
      </c>
      <c r="D38" s="26">
        <f>'распред по ФС и ВЭД'!H19/1000</f>
        <v>4.2000000000000003E-2</v>
      </c>
      <c r="E38" s="26">
        <f>'распред по ФС и ВЭД'!I19/1000</f>
        <v>4.2000000000000003E-2</v>
      </c>
      <c r="F38" s="26">
        <f>'распред по ФС и ВЭД'!J19/1000</f>
        <v>4.2000000000000003E-2</v>
      </c>
      <c r="G38" s="26">
        <f>'распред по ФС и ВЭД'!G19/1000</f>
        <v>3.9E-2</v>
      </c>
      <c r="H38" s="26">
        <f>'распред по ФС и ВЭД'!F19/1000</f>
        <v>4.3999999999999997E-2</v>
      </c>
    </row>
    <row r="39" spans="1:8" ht="15" customHeight="1">
      <c r="A39" s="5"/>
      <c r="B39" s="8" t="s">
        <v>42</v>
      </c>
      <c r="C39" s="5">
        <v>404</v>
      </c>
      <c r="D39" s="26">
        <f>'распред по ФС и ВЭД'!H20/1000</f>
        <v>2.34</v>
      </c>
      <c r="E39" s="26">
        <f>'распред по ФС и ВЭД'!I20/1000</f>
        <v>2.34</v>
      </c>
      <c r="F39" s="26">
        <f>'распред по ФС и ВЭД'!J20/1000</f>
        <v>2.34</v>
      </c>
      <c r="G39" s="26">
        <f>'распред по ФС и ВЭД'!G20/1000</f>
        <v>2.3140000000000001</v>
      </c>
      <c r="H39" s="26">
        <f>'распред по ФС и ВЭД'!F20/1000</f>
        <v>2.3559999999999999</v>
      </c>
    </row>
    <row r="40" spans="1:8" ht="28.5" customHeight="1">
      <c r="A40" s="5"/>
      <c r="B40" s="8" t="s">
        <v>43</v>
      </c>
      <c r="C40" s="45">
        <v>405</v>
      </c>
      <c r="D40" s="26">
        <f>'распред по ФС и ВЭД'!H21/1000</f>
        <v>1.1299999999999999</v>
      </c>
      <c r="E40" s="26">
        <f>'распред по ФС и ВЭД'!I21/1000</f>
        <v>1.1299999999999999</v>
      </c>
      <c r="F40" s="26">
        <f>'распред по ФС и ВЭД'!J21/1000</f>
        <v>1.1299999999999999</v>
      </c>
      <c r="G40" s="26">
        <f>'распред по ФС и ВЭД'!G21/1000</f>
        <v>1.1299999999999999</v>
      </c>
      <c r="H40" s="26">
        <f>'распред по ФС и ВЭД'!F21/1000</f>
        <v>1.1220000000000001</v>
      </c>
    </row>
    <row r="41" spans="1:8">
      <c r="A41" s="5"/>
      <c r="B41" s="8" t="s">
        <v>44</v>
      </c>
      <c r="C41" s="5">
        <v>406</v>
      </c>
      <c r="D41" s="26">
        <f>'распред по ФС и ВЭД'!H22/1000</f>
        <v>6.7450000000000001</v>
      </c>
      <c r="E41" s="26">
        <f>'распред по ФС и ВЭД'!I22/1000</f>
        <v>6.7450000000000001</v>
      </c>
      <c r="F41" s="26">
        <f>'распред по ФС и ВЭД'!J22/1000</f>
        <v>6.7450000000000001</v>
      </c>
      <c r="G41" s="26">
        <f>'распред по ФС и ВЭД'!G22/1000</f>
        <v>6.6020000000000003</v>
      </c>
      <c r="H41" s="26">
        <f>'распред по ФС и ВЭД'!F22/1000</f>
        <v>6.5819999999999999</v>
      </c>
    </row>
    <row r="42" spans="1:8" ht="52.5" customHeight="1">
      <c r="A42" s="5"/>
      <c r="B42" s="8" t="s">
        <v>45</v>
      </c>
      <c r="C42" s="45">
        <v>407</v>
      </c>
      <c r="D42" s="26">
        <f>'распред по ФС и ВЭД'!H23/1000</f>
        <v>8.1530000000000005</v>
      </c>
      <c r="E42" s="26">
        <f>'распред по ФС и ВЭД'!I23/1000</f>
        <v>8.1530000000000005</v>
      </c>
      <c r="F42" s="26">
        <f>'распред по ФС и ВЭД'!J23/1000</f>
        <v>8.1530000000000005</v>
      </c>
      <c r="G42" s="26">
        <f>'распред по ФС и ВЭД'!G23/1000</f>
        <v>8.1460000000000008</v>
      </c>
      <c r="H42" s="26">
        <f>'распред по ФС и ВЭД'!F23/1000</f>
        <v>8.1020000000000003</v>
      </c>
    </row>
    <row r="43" spans="1:8" ht="13.5" customHeight="1">
      <c r="A43" s="5"/>
      <c r="B43" s="8" t="s">
        <v>46</v>
      </c>
      <c r="C43" s="5">
        <v>408</v>
      </c>
      <c r="D43" s="26">
        <f>'распред по ФС и ВЭД'!H24/1000</f>
        <v>6.1580000000000004</v>
      </c>
      <c r="E43" s="26">
        <f>'распред по ФС и ВЭД'!I24/1000</f>
        <v>6.1849999999999996</v>
      </c>
      <c r="F43" s="26">
        <f>'распред по ФС и ВЭД'!J24/1000</f>
        <v>6.6749999999999998</v>
      </c>
      <c r="G43" s="26">
        <f>'распред по ФС и ВЭД'!G24/1000</f>
        <v>5.9649999999999999</v>
      </c>
      <c r="H43" s="26">
        <f>'распред по ФС и ВЭД'!F24/1000</f>
        <v>5.8819999999999997</v>
      </c>
    </row>
    <row r="44" spans="1:8" ht="14.25" customHeight="1">
      <c r="A44" s="5"/>
      <c r="B44" s="8" t="s">
        <v>47</v>
      </c>
      <c r="C44" s="5">
        <v>409</v>
      </c>
      <c r="D44" s="26">
        <f>'распред по ФС и ВЭД'!H25/1000</f>
        <v>2.0590000000000002</v>
      </c>
      <c r="E44" s="26">
        <f>'распред по ФС и ВЭД'!I25/1000</f>
        <v>1.8169999999999999</v>
      </c>
      <c r="F44" s="26">
        <f>'распред по ФС и ВЭД'!J25/1000</f>
        <v>1.754</v>
      </c>
      <c r="G44" s="26">
        <f>'распред по ФС и ВЭД'!G25/1000</f>
        <v>2.1800000000000002</v>
      </c>
      <c r="H44" s="26">
        <f>'распред по ФС и ВЭД'!F25/1000</f>
        <v>2.1850000000000001</v>
      </c>
    </row>
    <row r="45" spans="1:8" ht="14.25" customHeight="1">
      <c r="A45" s="5"/>
      <c r="B45" s="8" t="s">
        <v>48</v>
      </c>
      <c r="C45" s="5">
        <v>410</v>
      </c>
      <c r="D45" s="26">
        <f>'распред по ФС и ВЭД'!H26/1000</f>
        <v>0.45200000000000001</v>
      </c>
      <c r="E45" s="26">
        <f>'распред по ФС и ВЭД'!I26/1000</f>
        <v>0.67</v>
      </c>
      <c r="F45" s="26">
        <f>'распред по ФС и ВЭД'!J26/1000</f>
        <v>0.7</v>
      </c>
      <c r="G45" s="26">
        <f>'распред по ФС и ВЭД'!G26/1000</f>
        <v>0.47099999999999997</v>
      </c>
      <c r="H45" s="26">
        <f>'распред по ФС и ВЭД'!F26/1000</f>
        <v>0.47299999999999998</v>
      </c>
    </row>
    <row r="46" spans="1:8" ht="30" customHeight="1">
      <c r="A46" s="5"/>
      <c r="B46" s="8" t="s">
        <v>49</v>
      </c>
      <c r="C46" s="45">
        <v>411</v>
      </c>
      <c r="D46" s="26">
        <f>'распред по ФС и ВЭД'!H27/1000</f>
        <v>5.2080000000000002</v>
      </c>
      <c r="E46" s="26">
        <f>'распред по ФС и ВЭД'!I27/1000</f>
        <v>5.2080000000000002</v>
      </c>
      <c r="F46" s="26">
        <f>'распред по ФС и ВЭД'!J27/1000</f>
        <v>5.2080000000000002</v>
      </c>
      <c r="G46" s="26">
        <f>'распред по ФС и ВЭД'!G27/1000</f>
        <v>5.2080000000000002</v>
      </c>
      <c r="H46" s="26">
        <f>'распред по ФС и ВЭД'!F27/1000</f>
        <v>5.2359999999999998</v>
      </c>
    </row>
    <row r="47" spans="1:8" ht="27" customHeight="1">
      <c r="A47" s="5"/>
      <c r="B47" s="8" t="s">
        <v>50</v>
      </c>
      <c r="C47" s="5">
        <v>412</v>
      </c>
      <c r="D47" s="26">
        <f>'распред по ФС и ВЭД'!H28/1000</f>
        <v>1.4319999999999999</v>
      </c>
      <c r="E47" s="26">
        <f>'распред по ФС и ВЭД'!I28/1000</f>
        <v>1.427</v>
      </c>
      <c r="F47" s="26">
        <f>'распред по ФС и ВЭД'!J28/1000</f>
        <v>1.42</v>
      </c>
      <c r="G47" s="26">
        <f>'распред по ФС и ВЭД'!G28/1000</f>
        <v>1.4550000000000001</v>
      </c>
      <c r="H47" s="26">
        <f>'распред по ФС и ВЭД'!F28/1000</f>
        <v>1.4790000000000001</v>
      </c>
    </row>
    <row r="48" spans="1:8" ht="14.25" customHeight="1">
      <c r="A48" s="5"/>
      <c r="B48" s="8" t="s">
        <v>51</v>
      </c>
      <c r="C48" s="5">
        <v>413</v>
      </c>
      <c r="D48" s="26">
        <f>'распред по ФС и ВЭД'!H29/1000</f>
        <v>4.585</v>
      </c>
      <c r="E48" s="26">
        <f>'распред по ФС и ВЭД'!I29/1000</f>
        <v>4.585</v>
      </c>
      <c r="F48" s="26">
        <f>'распред по ФС и ВЭД'!J29/1000</f>
        <v>4.585</v>
      </c>
      <c r="G48" s="26">
        <f>'распред по ФС и ВЭД'!G29/1000</f>
        <v>4.585</v>
      </c>
      <c r="H48" s="26">
        <f>'распред по ФС и ВЭД'!F29/1000</f>
        <v>4.5830000000000002</v>
      </c>
    </row>
    <row r="49" spans="1:9" ht="29.25" customHeight="1">
      <c r="A49" s="5"/>
      <c r="B49" s="8" t="s">
        <v>52</v>
      </c>
      <c r="C49" s="5">
        <v>414</v>
      </c>
      <c r="D49" s="26">
        <f>'распред по ФС и ВЭД'!H30/1000</f>
        <v>11.131</v>
      </c>
      <c r="E49" s="26">
        <f>'распред по ФС и ВЭД'!I30/1000</f>
        <v>11.553000000000001</v>
      </c>
      <c r="F49" s="26">
        <f>'распред по ФС и ВЭД'!J30/1000</f>
        <v>11.553000000000001</v>
      </c>
      <c r="G49" s="26">
        <f>'распред по ФС и ВЭД'!G30/1000</f>
        <v>11.074999999999999</v>
      </c>
      <c r="H49" s="26">
        <f>'распред по ФС и ВЭД'!F30/1000</f>
        <v>10.959</v>
      </c>
    </row>
    <row r="50" spans="1:9" ht="29.25" customHeight="1">
      <c r="A50" s="5"/>
      <c r="B50" s="8" t="s">
        <v>53</v>
      </c>
      <c r="C50" s="45">
        <v>415</v>
      </c>
      <c r="D50" s="26">
        <f>'распред по ФС и ВЭД'!H31/1000</f>
        <v>3.55</v>
      </c>
      <c r="E50" s="26">
        <f>'распред по ФС и ВЭД'!I31/1000</f>
        <v>3.55</v>
      </c>
      <c r="F50" s="26">
        <f>'распред по ФС и ВЭД'!J31/1000</f>
        <v>3.55</v>
      </c>
      <c r="G50" s="26">
        <f>'распред по ФС и ВЭД'!G31/1000</f>
        <v>3.544</v>
      </c>
      <c r="H50" s="26">
        <f>'распред по ФС и ВЭД'!F31/1000</f>
        <v>3.4910000000000001</v>
      </c>
    </row>
    <row r="51" spans="1:9" ht="16.5" customHeight="1">
      <c r="A51" s="5"/>
      <c r="B51" s="8" t="s">
        <v>54</v>
      </c>
      <c r="C51" s="5">
        <v>416</v>
      </c>
      <c r="D51" s="26">
        <f>'распред по ФС и ВЭД'!H32/1000</f>
        <v>0</v>
      </c>
      <c r="E51" s="26">
        <f>'распред по ФС и ВЭД'!I32/1000</f>
        <v>0</v>
      </c>
      <c r="F51" s="26">
        <f>'распред по ФС и ВЭД'!J32/1000</f>
        <v>0</v>
      </c>
      <c r="G51" s="26">
        <f>'распред по ФС и ВЭД'!G32/1000</f>
        <v>0</v>
      </c>
      <c r="H51" s="26">
        <f>'распред по ФС и ВЭД'!F32/1000</f>
        <v>0</v>
      </c>
    </row>
    <row r="52" spans="1:9" ht="14.25" customHeight="1">
      <c r="A52" s="6" t="s">
        <v>55</v>
      </c>
      <c r="B52" s="9" t="s">
        <v>56</v>
      </c>
      <c r="C52" s="5">
        <v>500</v>
      </c>
      <c r="D52" s="68"/>
      <c r="E52" s="69"/>
      <c r="F52" s="69"/>
      <c r="G52" s="69"/>
      <c r="H52" s="70"/>
    </row>
    <row r="53" spans="1:9" ht="39.75" customHeight="1">
      <c r="A53" s="5"/>
      <c r="B53" s="4" t="s">
        <v>27</v>
      </c>
      <c r="C53" s="5">
        <v>501</v>
      </c>
      <c r="D53" s="26">
        <f>справочно!H7</f>
        <v>0.47211943345667984</v>
      </c>
      <c r="E53" s="26">
        <f>справочно!I7</f>
        <v>0.46727272727272728</v>
      </c>
      <c r="F53" s="26">
        <f>справочно!J7</f>
        <v>0.4622440504134917</v>
      </c>
      <c r="G53" s="26">
        <f>справочно!G7</f>
        <v>0.47964692150569016</v>
      </c>
      <c r="H53" s="26">
        <f>справочно!F7</f>
        <v>0.49451652342110547</v>
      </c>
    </row>
    <row r="54" spans="1:9" ht="13.5" customHeight="1">
      <c r="A54" s="6"/>
      <c r="B54" s="4" t="s">
        <v>57</v>
      </c>
      <c r="C54" s="5">
        <v>502</v>
      </c>
      <c r="D54" s="26">
        <f>справочно!H8/1000</f>
        <v>2.7210000000000001</v>
      </c>
      <c r="E54" s="26">
        <f>справочно!I8/1000</f>
        <v>2.65</v>
      </c>
      <c r="F54" s="26">
        <f>справочно!J8/1000</f>
        <v>2.6</v>
      </c>
      <c r="G54" s="26">
        <f>справочно!G8/1000</f>
        <v>2.8290000000000002</v>
      </c>
      <c r="H54" s="26">
        <f>справочно!F8/1000</f>
        <v>3.254</v>
      </c>
    </row>
    <row r="55" spans="1:9" ht="24.75" customHeight="1">
      <c r="A55" s="6"/>
      <c r="B55" s="8" t="s">
        <v>58</v>
      </c>
      <c r="C55" s="5">
        <v>503</v>
      </c>
      <c r="D55" s="26">
        <f>справочно!H9/1000</f>
        <v>56.850999999999999</v>
      </c>
      <c r="E55" s="26">
        <f>справочно!I9/1000</f>
        <v>57.2</v>
      </c>
      <c r="F55" s="26">
        <f>справочно!J9/1000</f>
        <v>57.6</v>
      </c>
      <c r="G55" s="26">
        <f>справочно!G9/1000</f>
        <v>56.749000000000002</v>
      </c>
      <c r="H55" s="26">
        <f>справочно!F9/1000</f>
        <v>57.054000000000002</v>
      </c>
    </row>
    <row r="56" spans="1:9" ht="36.75" customHeight="1">
      <c r="A56" s="5"/>
      <c r="B56" s="46" t="s">
        <v>59</v>
      </c>
      <c r="C56" s="5">
        <v>504</v>
      </c>
      <c r="D56" s="26">
        <f>справочно!H10</f>
        <v>4.786195493482964</v>
      </c>
      <c r="E56" s="26">
        <f>справочно!I10</f>
        <v>4.6328671328671325</v>
      </c>
      <c r="F56" s="26">
        <f>справочно!J10</f>
        <v>4.5138888888888884</v>
      </c>
      <c r="G56" s="26">
        <f>справочно!G10</f>
        <v>4.9851098697774407</v>
      </c>
      <c r="H56" s="26">
        <f>справочно!F10</f>
        <v>5.7033687383881944</v>
      </c>
    </row>
    <row r="57" spans="1:9" ht="39" customHeight="1">
      <c r="A57" s="5"/>
      <c r="B57" s="8" t="s">
        <v>104</v>
      </c>
      <c r="C57" s="5">
        <v>505</v>
      </c>
      <c r="D57" s="26">
        <f>справочно!H11/1000</f>
        <v>0.54</v>
      </c>
      <c r="E57" s="26">
        <f>справочно!I11/1000</f>
        <v>2</v>
      </c>
      <c r="F57" s="26">
        <f>справочно!J11/1000</f>
        <v>0.54</v>
      </c>
      <c r="G57" s="26">
        <f>справочно!G11/1000</f>
        <v>0.52</v>
      </c>
      <c r="H57" s="26">
        <f>справочно!F11/1000</f>
        <v>0.52</v>
      </c>
    </row>
    <row r="58" spans="1:9" ht="39.75" customHeight="1">
      <c r="A58" s="5"/>
      <c r="B58" s="8" t="s">
        <v>60</v>
      </c>
      <c r="C58" s="5">
        <v>506</v>
      </c>
      <c r="D58" s="26">
        <f>справочно!H12/1000</f>
        <v>7.0000000000000007E-2</v>
      </c>
      <c r="E58" s="26">
        <f>справочно!I12/1000</f>
        <v>7.0000000000000007E-2</v>
      </c>
      <c r="F58" s="26">
        <f>справочно!J12/1000</f>
        <v>7.0000000000000007E-2</v>
      </c>
      <c r="G58" s="26">
        <f>справочно!G12/1000</f>
        <v>0.46800000000000003</v>
      </c>
      <c r="H58" s="26">
        <f>справочно!F12/1000</f>
        <v>0.71099999999999997</v>
      </c>
    </row>
    <row r="60" spans="1:9">
      <c r="B60" s="27"/>
      <c r="C60" s="30"/>
      <c r="D60" s="28"/>
      <c r="E60" s="28"/>
      <c r="F60" s="28"/>
      <c r="G60" s="28"/>
      <c r="H60" s="28"/>
      <c r="I60" s="28"/>
    </row>
  </sheetData>
  <mergeCells count="12">
    <mergeCell ref="D52:H52"/>
    <mergeCell ref="D4:H4"/>
    <mergeCell ref="G5:H5"/>
    <mergeCell ref="A2:H2"/>
    <mergeCell ref="A3:H3"/>
    <mergeCell ref="A4:B4"/>
    <mergeCell ref="A5:A6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89" fitToHeight="2" orientation="portrait" r:id="rId1"/>
  <rowBreaks count="1" manualBreakCount="1">
    <brk id="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маятник миграция</vt:lpstr>
      <vt:lpstr>Формир и распред ТР</vt:lpstr>
      <vt:lpstr>распред по ФС и ВЭД</vt:lpstr>
      <vt:lpstr>справочно</vt:lpstr>
      <vt:lpstr>Баланс ТР МО</vt:lpstr>
      <vt:lpstr>'Баланс ТР МО'!Область_печати</vt:lpstr>
      <vt:lpstr>'распред по ФС и ВЭД'!Область_печати</vt:lpstr>
      <vt:lpstr>'Формир и распред ТР'!Область_печати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2013-09-16T08:01:58Z</dcterms:modified>
</cp:coreProperties>
</file>